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Trade Log" state="visible" r:id="rId5"/>
    <sheet sheetId="3" name="Daily Journal" state="visible" r:id="rId6"/>
    <sheet sheetId="4" name="Tilt &amp; FOMO Log" state="visible" r:id="rId7"/>
    <sheet sheetId="5" name="Settings" state="hidden" r:id="rId8"/>
  </sheets>
  <calcPr calcId="171027"/>
</workbook>
</file>

<file path=xl/sharedStrings.xml><?xml version="1.0" encoding="utf-8"?>
<sst xmlns="http://schemas.openxmlformats.org/spreadsheetml/2006/main" count="118" uniqueCount="99">
  <si>
    <t>Free Trading Psychology Journal</t>
  </si>
  <si>
    <t>Upgrade → journalplus.co</t>
  </si>
  <si>
    <t>Trading Psychology Dashboard</t>
  </si>
  <si>
    <t>Total Trades</t>
  </si>
  <si>
    <t>Rule Following Rate</t>
  </si>
  <si>
    <t>Avg Pre-Trade Mood</t>
  </si>
  <si>
    <t>Total P&amp;L</t>
  </si>
  <si>
    <t>Win Rate</t>
  </si>
  <si>
    <t>Avg Sleep (hrs)</t>
  </si>
  <si>
    <t>P&amp;L by Entry Emotion</t>
  </si>
  <si>
    <t>Key Insights</t>
  </si>
  <si>
    <t>Emotion</t>
  </si>
  <si>
    <t>Trades</t>
  </si>
  <si>
    <t>P&amp;L</t>
  </si>
  <si>
    <t>• Track mood before trading - patterns emerge</t>
  </si>
  <si>
    <t>Calm</t>
  </si>
  <si>
    <t>• FOMO/Revenge trades typically lose money</t>
  </si>
  <si>
    <t>Confident</t>
  </si>
  <si>
    <t>• Sleep directly impacts performance</t>
  </si>
  <si>
    <t>Anxious</t>
  </si>
  <si>
    <t>• Rule-following correlates with profits</t>
  </si>
  <si>
    <t>FOMO</t>
  </si>
  <si>
    <t>• Energy level affects decision making</t>
  </si>
  <si>
    <t>Revenge</t>
  </si>
  <si>
    <t>Bored</t>
  </si>
  <si>
    <t>Trigger Analysis</t>
  </si>
  <si>
    <t>Trigger</t>
  </si>
  <si>
    <t>Count</t>
  </si>
  <si>
    <t>Planned</t>
  </si>
  <si>
    <t>Boredom</t>
  </si>
  <si>
    <t>Tilt</t>
  </si>
  <si>
    <t>━━━━━━━━━━━━━━━━━━━━━━━━━━━━━━━━━━━━━━━━</t>
  </si>
  <si>
    <t>Ready to Level Up Your Trading?</t>
  </si>
  <si>
    <t>Tired of manual data entry? Let JournalPlus do the heavy lifting.</t>
  </si>
  <si>
    <t>✓ Auto-import from Zerodha, Angel One, Upstox, and 20+ brokers</t>
  </si>
  <si>
    <t>✓ AI-powered pattern detection finds your trading edge</t>
  </si>
  <si>
    <t>✓ Advanced analytics with 50+ performance metrics</t>
  </si>
  <si>
    <t>✓ Access from any device - web, mobile, tablet</t>
  </si>
  <si>
    <t>→ Get JournalPlus at journalplus.co</t>
  </si>
  <si>
    <t>One-time ₹6,599 / $159 • Lifetime access • 7-day money-back guarantee</t>
  </si>
  <si>
    <t>This Template</t>
  </si>
  <si>
    <t>JournalPlus App</t>
  </si>
  <si>
    <t>❌ Manual data entry</t>
  </si>
  <si>
    <t>✅ Auto-import trades</t>
  </si>
  <si>
    <t>❌ Basic formulas</t>
  </si>
  <si>
    <t>✅ AI pattern detection</t>
  </si>
  <si>
    <t>❌ Desktop only</t>
  </si>
  <si>
    <t>✅ Access anywhere</t>
  </si>
  <si>
    <t>❌ Limited metrics</t>
  </si>
  <si>
    <t>✅ 50+ analytics</t>
  </si>
  <si>
    <t>❌ No backup</t>
  </si>
  <si>
    <t>✅ Cloud sync</t>
  </si>
  <si>
    <t>Trade Log</t>
  </si>
  <si>
    <t>journalplus.co</t>
  </si>
  <si>
    <t>Date</t>
  </si>
  <si>
    <t>Time</t>
  </si>
  <si>
    <t>Pre-Trade Mood</t>
  </si>
  <si>
    <t>Energy Level</t>
  </si>
  <si>
    <t>Sleep (hrs)</t>
  </si>
  <si>
    <t>Symbol</t>
  </si>
  <si>
    <t>Direction</t>
  </si>
  <si>
    <t>Entry</t>
  </si>
  <si>
    <t>Exit</t>
  </si>
  <si>
    <t>Quantity</t>
  </si>
  <si>
    <t>Entry Emotion</t>
  </si>
  <si>
    <t>Exit Emotion</t>
  </si>
  <si>
    <t>Followed Rules?</t>
  </si>
  <si>
    <t>Lesson Learned</t>
  </si>
  <si>
    <t>Template by JournalPlus  •  Upgrade at journalplus.co  •  7-day money-back guarantee</t>
  </si>
  <si>
    <t>Daily Journal</t>
  </si>
  <si>
    <t>Overall Mood (1-10)</t>
  </si>
  <si>
    <t>Sleep Quality</t>
  </si>
  <si>
    <t>Exercise?</t>
  </si>
  <si>
    <t>Pre-Market Prep Done?</t>
  </si>
  <si>
    <t>Goals for Today</t>
  </si>
  <si>
    <t>Did I Follow Rules?</t>
  </si>
  <si>
    <t>Main Emotion Today</t>
  </si>
  <si>
    <t>What Went Well</t>
  </si>
  <si>
    <t>What to Improve</t>
  </si>
  <si>
    <t>Tomorrow's Focus</t>
  </si>
  <si>
    <t>Tilt &amp; FOMO Log</t>
  </si>
  <si>
    <t>Trigger Type</t>
  </si>
  <si>
    <t>What Happened</t>
  </si>
  <si>
    <t>How I Felt</t>
  </si>
  <si>
    <t>Did I Trade?</t>
  </si>
  <si>
    <t>Trade Result</t>
  </si>
  <si>
    <t>What I Should Have Done</t>
  </si>
  <si>
    <t>Pattern Noticed</t>
  </si>
  <si>
    <t>Settings</t>
  </si>
  <si>
    <t>Setup Types</t>
  </si>
  <si>
    <t>Long</t>
  </si>
  <si>
    <t>Short</t>
  </si>
  <si>
    <t>Greedy</t>
  </si>
  <si>
    <t>Fearful</t>
  </si>
  <si>
    <t>Frustrated</t>
  </si>
  <si>
    <t>Euphoric</t>
  </si>
  <si>
    <t>Panicked</t>
  </si>
  <si>
    <t>Regretful</t>
  </si>
  <si>
    <t>Powered by JournalPlus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</si>
</sst>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1" x14ac:knownFonts="1">
    <font>
      <color theme="1"/>
      <family val="2"/>
      <scheme val="minor"/>
      <sz val="11"/>
      <name val="Calibri"/>
    </font>
    <font>
      <i/>
      <color rgb="FF666666"/>
      <sz val="11"/>
    </font>
    <font>
      <b/>
      <u/>
      <color rgb="FF009933"/>
      <sz val="11"/>
    </font>
    <font>
      <b/>
      <color rgb="FF1A1A2E"/>
      <sz val="20"/>
    </font>
    <font>
      <color rgb="FF666666"/>
      <sz val="10"/>
    </font>
    <font>
      <b/>
      <color rgb="FF009933"/>
      <sz val="24"/>
    </font>
    <font>
      <b/>
      <color rgb="FF333333"/>
      <sz val="18"/>
    </font>
    <font>
      <b/>
      <color rgb="FF1A1A2E"/>
      <sz val="14"/>
    </font>
    <font>
      <b/>
      <color rgb="FF009933"/>
      <sz val="14"/>
    </font>
    <font>
      <b/>
      <color rgb="FF666666"/>
      <sz val="11"/>
    </font>
    <font>
      <color rgb="FFE0E0E0"/>
    </font>
    <font>
      <b/>
      <color rgb="FF009933"/>
      <sz val="16"/>
    </font>
    <font>
      <color rgb="FF333333"/>
      <sz val="11"/>
    </font>
    <font>
      <b/>
      <u/>
      <color rgb="FFFFFFFF"/>
      <sz val="13"/>
    </font>
    <font>
      <b/>
      <color rgb="FF009933"/>
      <sz val="11"/>
    </font>
    <font>
      <color rgb="FF333333"/>
      <sz val="10"/>
    </font>
    <font>
      <i/>
      <color rgb="FF666666"/>
      <sz val="10"/>
    </font>
    <font>
      <u/>
      <color rgb="FF009933"/>
      <sz val="10"/>
    </font>
    <font>
      <b/>
      <color rgb="FFFFFFFF"/>
      <sz val="12"/>
    </font>
    <font>
      <i/>
      <u/>
      <color rgb="FF666666"/>
      <sz val="9"/>
    </font>
    <font>
      <i/>
      <color rgb="FF666666"/>
      <sz val="9"/>
    </font>
  </fonts>
  <fills count="5">
    <fill>
      <patternFill patternType="none"/>
    </fill>
    <fill>
      <patternFill patternType="gray125"/>
    </fill>
    <fill>
      <patternFill patternType="solid">
        <fgColor rgb="FFE8F5E9"/>
      </patternFill>
    </fill>
    <fill>
      <patternFill patternType="solid">
        <fgColor rgb="FF009933"/>
      </patternFill>
    </fill>
    <fill>
      <patternFill patternType="solid">
        <fgColor rgb="FF1A1A2E"/>
      </patternFill>
    </fill>
  </fills>
  <borders count="4">
    <border>
      <left/>
      <right/>
      <top/>
      <bottom/>
      <diagonal/>
    </border>
    <border>
      <left/>
      <right/>
      <top/>
      <bottom style="thin">
        <color rgb="FFE0E0E0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4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4" fontId="0" fillId="0" borderId="0" xfId="0" applyNumberForma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0" fillId="2" borderId="1" xfId="0" applyFill="1" applyBorder="1"/>
    <xf numFmtId="0" fontId="16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right" vertical="center"/>
    </xf>
    <xf numFmtId="0" fontId="18" fillId="4" borderId="2" xfId="0" applyFont="1" applyFill="1" applyBorder="1" applyAlignment="1">
      <alignment horizontal="center" vertical="center"/>
    </xf>
    <xf numFmtId="165" fontId="0" fillId="0" borderId="0" xfId="0" applyNumberFormat="1"/>
    <xf numFmtId="3" fontId="0" fillId="0" borderId="0" xfId="0" applyNumberFormat="1"/>
    <xf numFmtId="4" fontId="12" fillId="0" borderId="3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8" fillId="4" borderId="0" xfId="0" applyFont="1" applyFill="1"/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64000</xdr:colOff>
      <xdr:row>0</xdr:row>
      <xdr:rowOff>45000</xdr:rowOff>
    </xdr:from>
    <xdr:ext cx="1714500" cy="3048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shboard&amp;utm_campaign=branding_row" TargetMode="External"/><Relationship Id="rId2" Type="http://schemas.openxmlformats.org/officeDocument/2006/relationships/hyperlink" Target="https://journalplus.co?utm_source=excel_template&amp;utm_medium=dashboard&amp;utm_campaign=cta_upgrade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hyperlink" Target="https://journalplus.co?utm_source=excel_template&amp;utm_medium=footer&amp;utm_campaign=upgrade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FormatPr defaultRowHeight="15" outlineLevelRow="0" outlineLevelCol="0" x14ac:dyDescent="55"/>
  <cols>
    <col min="1" max="1" width="3" customWidth="1"/>
    <col min="2" max="2" width="18" customWidth="1"/>
    <col min="3" max="3" width="15" customWidth="1"/>
    <col min="4" max="4" width="18" customWidth="1"/>
    <col min="5" max="5" width="15" customWidth="1"/>
    <col min="6" max="6" width="18" customWidth="1"/>
    <col min="7" max="7" width="15" customWidth="1"/>
  </cols>
  <sheetData>
    <row r="1" ht="45" customHeight="1" spans="1:7" x14ac:dyDescent="0.25">
      <c r="A1" s="1"/>
      <c r="B1" s="1"/>
      <c r="C1" s="1"/>
      <c r="D1" s="2" t="s">
        <v>0</v>
      </c>
      <c r="E1" s="2"/>
      <c r="F1" s="3" t="s">
        <v>1</v>
      </c>
      <c r="G1" s="3"/>
    </row>
    <row r="3" ht="35" customHeight="1" spans="2:7" x14ac:dyDescent="0.25">
      <c r="B3" s="4" t="s">
        <v>2</v>
      </c>
      <c r="C3" s="4"/>
      <c r="D3" s="4"/>
      <c r="E3" s="4"/>
      <c r="F3" s="4"/>
      <c r="G3" s="4"/>
    </row>
    <row r="5" spans="2:6" x14ac:dyDescent="0.25">
      <c r="B5" s="5" t="s">
        <v>3</v>
      </c>
      <c r="D5" s="5" t="s">
        <v>4</v>
      </c>
      <c r="F5" s="5" t="s">
        <v>5</v>
      </c>
    </row>
    <row r="6" ht="40" customHeight="1" spans="2:6" x14ac:dyDescent="0.25">
      <c r="B6" s="6">
        <f>COUNTA('Trade Log'!A3:A102)</f>
      </c>
      <c r="D6" s="7">
        <f>IFERROR(COUNTIF('Trade Log'!N3:N102,"Yes")/COUNTA('Trade Log'!N3:N102),0)</f>
      </c>
      <c r="F6" s="8">
        <f>IFERROR(AVERAGE('Trade Log'!C3:C102),0)</f>
      </c>
    </row>
    <row r="8" spans="2:6" x14ac:dyDescent="0.25">
      <c r="B8" s="5" t="s">
        <v>6</v>
      </c>
      <c r="D8" s="5" t="s">
        <v>7</v>
      </c>
      <c r="F8" s="5" t="s">
        <v>8</v>
      </c>
    </row>
    <row r="9" ht="35" customHeight="1" spans="2:6" x14ac:dyDescent="0.25">
      <c r="B9" s="9">
        <f>SUM('Trade Log'!K3:K102)</f>
      </c>
      <c r="D9" s="10">
        <f>IFERROR(COUNTIF('Trade Log'!K3:K102,"&gt;0")/COUNTA('Trade Log'!K3:K102),0)</f>
      </c>
      <c r="F9" s="11">
        <f>IFERROR(AVERAGE('Trade Log'!E3:E102),0)</f>
      </c>
    </row>
    <row r="11" spans="2:6" x14ac:dyDescent="0.25">
      <c r="B11" s="12" t="s">
        <v>9</v>
      </c>
      <c r="F11" s="13" t="s">
        <v>10</v>
      </c>
    </row>
    <row r="12" spans="2:6" x14ac:dyDescent="0.25">
      <c r="B12" s="14" t="s">
        <v>11</v>
      </c>
      <c r="C12" s="14" t="s">
        <v>12</v>
      </c>
      <c r="D12" s="14" t="s">
        <v>13</v>
      </c>
      <c r="E12" s="14" t="s">
        <v>7</v>
      </c>
      <c r="F12" s="5" t="s">
        <v>14</v>
      </c>
    </row>
    <row r="13" spans="2:6" x14ac:dyDescent="0.25">
      <c r="B13" t="s">
        <v>15</v>
      </c>
      <c r="C13">
        <f>COUNTIF('Trade Log'!L3:L102,"Calm")</f>
      </c>
      <c r="D13" s="15">
        <f>SUMIF('Trade Log'!L3:L102,"Calm",'Trade Log'!K3:K102)</f>
      </c>
      <c r="E13" s="16">
        <f>IFERROR(COUNTIFS('Trade Log'!L3:L102,"Calm",'Trade Log'!K3:K102,"&gt;0")/COUNTIF('Trade Log'!L3:L102,"Calm"),0)</f>
      </c>
      <c r="F13" s="5" t="s">
        <v>16</v>
      </c>
    </row>
    <row r="14" spans="2:6" x14ac:dyDescent="0.25">
      <c r="B14" t="s">
        <v>17</v>
      </c>
      <c r="C14">
        <f>COUNTIF('Trade Log'!L3:L102,"Confident")</f>
      </c>
      <c r="D14" s="15">
        <f>SUMIF('Trade Log'!L3:L102,"Confident",'Trade Log'!K3:K102)</f>
      </c>
      <c r="E14" s="16">
        <f>IFERROR(COUNTIFS('Trade Log'!L3:L102,"Confident",'Trade Log'!K3:K102,"&gt;0")/COUNTIF('Trade Log'!L3:L102,"Confident"),0)</f>
      </c>
      <c r="F14" s="5" t="s">
        <v>18</v>
      </c>
    </row>
    <row r="15" spans="2:6" x14ac:dyDescent="0.25">
      <c r="B15" t="s">
        <v>19</v>
      </c>
      <c r="C15">
        <f>COUNTIF('Trade Log'!L3:L102,"Anxious")</f>
      </c>
      <c r="D15" s="15">
        <f>SUMIF('Trade Log'!L3:L102,"Anxious",'Trade Log'!K3:K102)</f>
      </c>
      <c r="E15" s="16">
        <f>IFERROR(COUNTIFS('Trade Log'!L3:L102,"Anxious",'Trade Log'!K3:K102,"&gt;0")/COUNTIF('Trade Log'!L3:L102,"Anxious"),0)</f>
      </c>
      <c r="F15" s="5" t="s">
        <v>20</v>
      </c>
    </row>
    <row r="16" spans="2:6" x14ac:dyDescent="0.25">
      <c r="B16" t="s">
        <v>21</v>
      </c>
      <c r="C16">
        <f>COUNTIF('Trade Log'!L3:L102,"FOMO")</f>
      </c>
      <c r="D16" s="15">
        <f>SUMIF('Trade Log'!L3:L102,"FOMO",'Trade Log'!K3:K102)</f>
      </c>
      <c r="E16" s="16">
        <f>IFERROR(COUNTIFS('Trade Log'!L3:L102,"FOMO",'Trade Log'!K3:K102,"&gt;0")/COUNTIF('Trade Log'!L3:L102,"FOMO"),0)</f>
      </c>
      <c r="F16" s="5" t="s">
        <v>22</v>
      </c>
    </row>
    <row r="17" spans="2:5" x14ac:dyDescent="0.25">
      <c r="B17" t="s">
        <v>23</v>
      </c>
      <c r="C17">
        <f>COUNTIF('Trade Log'!L3:L102,"Revenge")</f>
      </c>
      <c r="D17" s="15">
        <f>SUMIF('Trade Log'!L3:L102,"Revenge",'Trade Log'!K3:K102)</f>
      </c>
      <c r="E17" s="16">
        <f>IFERROR(COUNTIFS('Trade Log'!L3:L102,"Revenge",'Trade Log'!K3:K102,"&gt;0")/COUNTIF('Trade Log'!L3:L102,"Revenge"),0)</f>
      </c>
    </row>
    <row r="18" spans="2:5" x14ac:dyDescent="0.25">
      <c r="B18" t="s">
        <v>24</v>
      </c>
      <c r="C18">
        <f>COUNTIF('Trade Log'!L3:L102,"Bored")</f>
      </c>
      <c r="D18" s="15">
        <f>SUMIF('Trade Log'!L3:L102,"Bored",'Trade Log'!K3:K102)</f>
      </c>
      <c r="E18" s="16">
        <f>IFERROR(COUNTIFS('Trade Log'!L3:L102,"Bored",'Trade Log'!K3:K102,"&gt;0")/COUNTIF('Trade Log'!L3:L102,"Bored"),0)</f>
      </c>
    </row>
    <row r="21" spans="2:2" x14ac:dyDescent="0.25">
      <c r="B21" s="12" t="s">
        <v>25</v>
      </c>
    </row>
    <row r="22" spans="2:4" x14ac:dyDescent="0.25">
      <c r="B22" s="14" t="s">
        <v>26</v>
      </c>
      <c r="C22" s="14" t="s">
        <v>27</v>
      </c>
      <c r="D22" s="14" t="s">
        <v>13</v>
      </c>
    </row>
    <row r="23" spans="2:4" x14ac:dyDescent="0.25">
      <c r="B23" t="s">
        <v>28</v>
      </c>
      <c r="C23">
        <f>COUNTIF('Trade Log'!O3:O102,"Planned")</f>
      </c>
      <c r="D23" s="15">
        <f>SUMIF('Trade Log'!O3:O102,"Planned",'Trade Log'!K3:K102)</f>
      </c>
    </row>
    <row r="24" spans="2:4" x14ac:dyDescent="0.25">
      <c r="B24" t="s">
        <v>21</v>
      </c>
      <c r="C24">
        <f>COUNTIF('Trade Log'!O3:O102,"FOMO")</f>
      </c>
      <c r="D24" s="15">
        <f>SUMIF('Trade Log'!O3:O102,"FOMO",'Trade Log'!K3:K102)</f>
      </c>
    </row>
    <row r="25" spans="2:4" x14ac:dyDescent="0.25">
      <c r="B25" t="s">
        <v>23</v>
      </c>
      <c r="C25">
        <f>COUNTIF('Trade Log'!O3:O102,"Revenge")</f>
      </c>
      <c r="D25" s="15">
        <f>SUMIF('Trade Log'!O3:O102,"Revenge",'Trade Log'!K3:K102)</f>
      </c>
    </row>
    <row r="26" spans="2:4" x14ac:dyDescent="0.25">
      <c r="B26" t="s">
        <v>29</v>
      </c>
      <c r="C26">
        <f>COUNTIF('Trade Log'!O3:O102,"Boredom")</f>
      </c>
      <c r="D26" s="15">
        <f>SUMIF('Trade Log'!O3:O102,"Boredom",'Trade Log'!K3:K102)</f>
      </c>
    </row>
    <row r="27" spans="2:4" x14ac:dyDescent="0.25">
      <c r="B27" t="s">
        <v>30</v>
      </c>
      <c r="C27">
        <f>COUNTIF('Trade Log'!O3:O102,"Tilt")</f>
      </c>
      <c r="D27" s="15">
        <f>SUMIF('Trade Log'!O3:O102,"Tilt",'Trade Log'!K3:K102)</f>
      </c>
    </row>
    <row r="29" spans="2:7" x14ac:dyDescent="0.25">
      <c r="B29" s="17" t="s">
        <v>31</v>
      </c>
      <c r="C29" s="17"/>
      <c r="D29" s="17"/>
      <c r="E29" s="17"/>
      <c r="F29" s="17"/>
      <c r="G29" s="17"/>
    </row>
    <row r="31" ht="25" customHeight="1" spans="2:7" x14ac:dyDescent="0.25">
      <c r="B31" s="18" t="s">
        <v>32</v>
      </c>
      <c r="C31" s="18"/>
      <c r="D31" s="18"/>
      <c r="E31" s="18"/>
      <c r="F31" s="18"/>
      <c r="G31" s="18"/>
    </row>
    <row r="32" spans="2:7" x14ac:dyDescent="0.25">
      <c r="B32" s="19" t="s">
        <v>33</v>
      </c>
      <c r="C32" s="19"/>
      <c r="D32" s="19"/>
      <c r="E32" s="19"/>
      <c r="F32" s="19"/>
      <c r="G32" s="19"/>
    </row>
    <row r="34" spans="2:7" x14ac:dyDescent="0.25">
      <c r="B34" s="19" t="s">
        <v>34</v>
      </c>
      <c r="C34" s="19"/>
      <c r="D34" s="19"/>
      <c r="E34" s="19"/>
      <c r="F34" s="19"/>
      <c r="G34" s="19"/>
    </row>
    <row r="35" spans="2:7" x14ac:dyDescent="0.25">
      <c r="B35" s="19" t="s">
        <v>35</v>
      </c>
      <c r="C35" s="19"/>
      <c r="D35" s="19"/>
      <c r="E35" s="19"/>
      <c r="F35" s="19"/>
      <c r="G35" s="19"/>
    </row>
    <row r="36" spans="2:7" x14ac:dyDescent="0.25">
      <c r="B36" s="19" t="s">
        <v>36</v>
      </c>
      <c r="C36" s="19"/>
      <c r="D36" s="19"/>
      <c r="E36" s="19"/>
      <c r="F36" s="19"/>
      <c r="G36" s="19"/>
    </row>
    <row r="37" spans="2:7" x14ac:dyDescent="0.25">
      <c r="B37" s="19" t="s">
        <v>37</v>
      </c>
      <c r="C37" s="19"/>
      <c r="D37" s="19"/>
      <c r="E37" s="19"/>
      <c r="F37" s="19"/>
      <c r="G37" s="19"/>
    </row>
    <row r="39" ht="30" customHeight="1" spans="2:7" x14ac:dyDescent="0.25">
      <c r="B39" s="20" t="s">
        <v>38</v>
      </c>
      <c r="C39" s="20"/>
      <c r="D39" s="20"/>
      <c r="E39" s="20"/>
      <c r="F39" s="20"/>
      <c r="G39" s="20"/>
    </row>
    <row r="40" spans="2:7" x14ac:dyDescent="0.25">
      <c r="B40" s="21" t="s">
        <v>39</v>
      </c>
      <c r="C40" s="21"/>
      <c r="D40" s="21"/>
      <c r="E40" s="21"/>
      <c r="F40" s="21"/>
      <c r="G40" s="21"/>
    </row>
    <row r="42" spans="2:4" x14ac:dyDescent="0.25">
      <c r="B42" s="22" t="s">
        <v>40</v>
      </c>
      <c r="D42" s="23" t="s">
        <v>41</v>
      </c>
    </row>
    <row r="43" spans="2:4" x14ac:dyDescent="0.25">
      <c r="B43" s="5" t="s">
        <v>42</v>
      </c>
      <c r="D43" s="24" t="s">
        <v>43</v>
      </c>
    </row>
    <row r="44" spans="2:4" x14ac:dyDescent="0.25">
      <c r="B44" s="5" t="s">
        <v>44</v>
      </c>
      <c r="D44" s="24" t="s">
        <v>45</v>
      </c>
    </row>
    <row r="45" spans="2:4" x14ac:dyDescent="0.25">
      <c r="B45" s="5" t="s">
        <v>46</v>
      </c>
      <c r="D45" s="24" t="s">
        <v>47</v>
      </c>
    </row>
    <row r="46" spans="2:4" x14ac:dyDescent="0.25">
      <c r="B46" s="5" t="s">
        <v>48</v>
      </c>
      <c r="D46" s="24" t="s">
        <v>49</v>
      </c>
    </row>
    <row r="47" spans="2:4" x14ac:dyDescent="0.25">
      <c r="B47" s="5" t="s">
        <v>50</v>
      </c>
      <c r="D47" s="24" t="s">
        <v>51</v>
      </c>
    </row>
  </sheetData>
  <mergeCells count="12">
    <mergeCell ref="D1:E1"/>
    <mergeCell ref="F1:G1"/>
    <mergeCell ref="B3:G3"/>
    <mergeCell ref="B29:G29"/>
    <mergeCell ref="B31:G31"/>
    <mergeCell ref="B32:G32"/>
    <mergeCell ref="B34:G34"/>
    <mergeCell ref="B35:G35"/>
    <mergeCell ref="B36:G36"/>
    <mergeCell ref="B37:G37"/>
    <mergeCell ref="B39:G39"/>
    <mergeCell ref="B40:G40"/>
  </mergeCells>
  <hyperlinks>
    <hyperlink ref="F1" r:id="rId1"/>
    <hyperlink ref="B39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10" customWidth="1"/>
    <col min="3" max="3" width="14" customWidth="1"/>
    <col min="4" max="4" width="12" customWidth="1"/>
    <col min="5" max="7" width="10" customWidth="1"/>
    <col min="8" max="9" width="11" customWidth="1"/>
    <col min="10" max="10" width="10" customWidth="1"/>
    <col min="11" max="11" width="12" customWidth="1"/>
    <col min="12" max="14" width="14" customWidth="1"/>
    <col min="15" max="15" width="15" customWidth="1"/>
    <col min="16" max="16" width="30" customWidth="1"/>
  </cols>
  <sheetData>
    <row r="1" ht="30" customHeight="1" spans="1:8" x14ac:dyDescent="0.25">
      <c r="A1" s="25"/>
      <c r="B1" s="25"/>
      <c r="C1" s="26" t="s">
        <v>52</v>
      </c>
      <c r="D1" s="25"/>
      <c r="E1" s="25"/>
      <c r="F1" s="25"/>
      <c r="G1" s="25"/>
      <c r="H1" s="27" t="s">
        <v>53</v>
      </c>
    </row>
    <row r="2" ht="25" customHeight="1" spans="1:16" x14ac:dyDescent="0.25">
      <c r="A2" s="28" t="s">
        <v>54</v>
      </c>
      <c r="B2" s="28" t="s">
        <v>55</v>
      </c>
      <c r="C2" s="28" t="s">
        <v>56</v>
      </c>
      <c r="D2" s="28" t="s">
        <v>57</v>
      </c>
      <c r="E2" s="28" t="s">
        <v>58</v>
      </c>
      <c r="F2" s="28" t="s">
        <v>59</v>
      </c>
      <c r="G2" s="28" t="s">
        <v>60</v>
      </c>
      <c r="H2" s="28" t="s">
        <v>61</v>
      </c>
      <c r="I2" s="28" t="s">
        <v>62</v>
      </c>
      <c r="J2" s="28" t="s">
        <v>63</v>
      </c>
      <c r="K2" s="28" t="s">
        <v>13</v>
      </c>
      <c r="L2" s="28" t="s">
        <v>64</v>
      </c>
      <c r="M2" s="28" t="s">
        <v>65</v>
      </c>
      <c r="N2" s="28" t="s">
        <v>66</v>
      </c>
      <c r="O2" s="28" t="s">
        <v>26</v>
      </c>
      <c r="P2" s="28" t="s">
        <v>67</v>
      </c>
    </row>
    <row r="3" ht="22" customHeight="1" spans="1:16" x14ac:dyDescent="0.25">
      <c r="E3" s="29"/>
      <c r="H3" s="15"/>
      <c r="I3" s="15"/>
      <c r="J3" s="30"/>
      <c r="K3" s="31">
        <f>IF(G3="Long",(I3-H3)*J3,(H3-I3)*J3)</f>
      </c>
    </row>
    <row r="4" ht="22" customHeight="1" spans="1:16" x14ac:dyDescent="0.25">
      <c r="E4" s="29"/>
      <c r="H4" s="15"/>
      <c r="I4" s="15"/>
      <c r="J4" s="30"/>
      <c r="K4" s="31">
        <f>IF(G4="Long",(I4-H4)*J4,(H4-I4)*J4)</f>
      </c>
    </row>
    <row r="5" ht="22" customHeight="1" spans="1:16" x14ac:dyDescent="0.25">
      <c r="E5" s="29"/>
      <c r="H5" s="15"/>
      <c r="I5" s="15"/>
      <c r="J5" s="30"/>
      <c r="K5" s="31">
        <f>IF(G5="Long",(I5-H5)*J5,(H5-I5)*J5)</f>
      </c>
    </row>
    <row r="6" ht="22" customHeight="1" spans="1:16" x14ac:dyDescent="0.25">
      <c r="E6" s="29"/>
      <c r="H6" s="15"/>
      <c r="I6" s="15"/>
      <c r="J6" s="30"/>
      <c r="K6" s="31">
        <f>IF(G6="Long",(I6-H6)*J6,(H6-I6)*J6)</f>
      </c>
    </row>
    <row r="7" ht="22" customHeight="1" spans="1:16" x14ac:dyDescent="0.25">
      <c r="E7" s="29"/>
      <c r="H7" s="15"/>
      <c r="I7" s="15"/>
      <c r="J7" s="30"/>
      <c r="K7" s="31">
        <f>IF(G7="Long",(I7-H7)*J7,(H7-I7)*J7)</f>
      </c>
    </row>
    <row r="8" ht="22" customHeight="1" spans="1:16" x14ac:dyDescent="0.25">
      <c r="E8" s="29"/>
      <c r="H8" s="15"/>
      <c r="I8" s="15"/>
      <c r="J8" s="30"/>
      <c r="K8" s="31">
        <f>IF(G8="Long",(I8-H8)*J8,(H8-I8)*J8)</f>
      </c>
    </row>
    <row r="9" ht="22" customHeight="1" spans="1:16" x14ac:dyDescent="0.25">
      <c r="E9" s="29"/>
      <c r="H9" s="15"/>
      <c r="I9" s="15"/>
      <c r="J9" s="30"/>
      <c r="K9" s="31">
        <f>IF(G9="Long",(I9-H9)*J9,(H9-I9)*J9)</f>
      </c>
    </row>
    <row r="10" ht="22" customHeight="1" spans="1:16" x14ac:dyDescent="0.25">
      <c r="E10" s="29"/>
      <c r="H10" s="15"/>
      <c r="I10" s="15"/>
      <c r="J10" s="30"/>
      <c r="K10" s="31">
        <f>IF(G10="Long",(I10-H10)*J10,(H10-I10)*J10)</f>
      </c>
    </row>
    <row r="11" ht="22" customHeight="1" spans="1:16" x14ac:dyDescent="0.25">
      <c r="E11" s="29"/>
      <c r="H11" s="15"/>
      <c r="I11" s="15"/>
      <c r="J11" s="30"/>
      <c r="K11" s="31">
        <f>IF(G11="Long",(I11-H11)*J11,(H11-I11)*J11)</f>
      </c>
    </row>
    <row r="12" ht="22" customHeight="1" spans="1:16" x14ac:dyDescent="0.25">
      <c r="E12" s="29"/>
      <c r="H12" s="15"/>
      <c r="I12" s="15"/>
      <c r="J12" s="30"/>
      <c r="K12" s="31">
        <f>IF(G12="Long",(I12-H12)*J12,(H12-I12)*J12)</f>
      </c>
    </row>
    <row r="13" ht="22" customHeight="1" spans="1:16" x14ac:dyDescent="0.25">
      <c r="E13" s="29"/>
      <c r="H13" s="15"/>
      <c r="I13" s="15"/>
      <c r="J13" s="30"/>
      <c r="K13" s="31">
        <f>IF(G13="Long",(I13-H13)*J13,(H13-I13)*J13)</f>
      </c>
    </row>
    <row r="14" ht="22" customHeight="1" spans="1:16" x14ac:dyDescent="0.25">
      <c r="E14" s="29"/>
      <c r="H14" s="15"/>
      <c r="I14" s="15"/>
      <c r="J14" s="30"/>
      <c r="K14" s="31">
        <f>IF(G14="Long",(I14-H14)*J14,(H14-I14)*J14)</f>
      </c>
    </row>
    <row r="15" ht="22" customHeight="1" spans="1:16" x14ac:dyDescent="0.25">
      <c r="E15" s="29"/>
      <c r="H15" s="15"/>
      <c r="I15" s="15"/>
      <c r="J15" s="30"/>
      <c r="K15" s="31">
        <f>IF(G15="Long",(I15-H15)*J15,(H15-I15)*J15)</f>
      </c>
    </row>
    <row r="16" ht="22" customHeight="1" spans="1:16" x14ac:dyDescent="0.25">
      <c r="E16" s="29"/>
      <c r="H16" s="15"/>
      <c r="I16" s="15"/>
      <c r="J16" s="30"/>
      <c r="K16" s="31">
        <f>IF(G16="Long",(I16-H16)*J16,(H16-I16)*J16)</f>
      </c>
    </row>
    <row r="17" ht="22" customHeight="1" spans="1:16" x14ac:dyDescent="0.25">
      <c r="E17" s="29"/>
      <c r="H17" s="15"/>
      <c r="I17" s="15"/>
      <c r="J17" s="30"/>
      <c r="K17" s="31">
        <f>IF(G17="Long",(I17-H17)*J17,(H17-I17)*J17)</f>
      </c>
    </row>
    <row r="18" ht="22" customHeight="1" spans="1:16" x14ac:dyDescent="0.25">
      <c r="E18" s="29"/>
      <c r="H18" s="15"/>
      <c r="I18" s="15"/>
      <c r="J18" s="30"/>
      <c r="K18" s="31">
        <f>IF(G18="Long",(I18-H18)*J18,(H18-I18)*J18)</f>
      </c>
    </row>
    <row r="19" ht="22" customHeight="1" spans="1:16" x14ac:dyDescent="0.25">
      <c r="E19" s="29"/>
      <c r="H19" s="15"/>
      <c r="I19" s="15"/>
      <c r="J19" s="30"/>
      <c r="K19" s="31">
        <f>IF(G19="Long",(I19-H19)*J19,(H19-I19)*J19)</f>
      </c>
    </row>
    <row r="20" ht="22" customHeight="1" spans="1:16" x14ac:dyDescent="0.25">
      <c r="E20" s="29"/>
      <c r="H20" s="15"/>
      <c r="I20" s="15"/>
      <c r="J20" s="30"/>
      <c r="K20" s="31">
        <f>IF(G20="Long",(I20-H20)*J20,(H20-I20)*J20)</f>
      </c>
    </row>
    <row r="21" ht="22" customHeight="1" spans="1:16" x14ac:dyDescent="0.25">
      <c r="E21" s="29"/>
      <c r="H21" s="15"/>
      <c r="I21" s="15"/>
      <c r="J21" s="30"/>
      <c r="K21" s="31">
        <f>IF(G21="Long",(I21-H21)*J21,(H21-I21)*J21)</f>
      </c>
    </row>
    <row r="22" ht="22" customHeight="1" spans="1:16" x14ac:dyDescent="0.25">
      <c r="E22" s="29"/>
      <c r="H22" s="15"/>
      <c r="I22" s="15"/>
      <c r="J22" s="30"/>
      <c r="K22" s="31">
        <f>IF(G22="Long",(I22-H22)*J22,(H22-I22)*J22)</f>
      </c>
    </row>
    <row r="23" ht="22" customHeight="1" spans="1:16" x14ac:dyDescent="0.25">
      <c r="E23" s="29"/>
      <c r="H23" s="15"/>
      <c r="I23" s="15"/>
      <c r="J23" s="30"/>
      <c r="K23" s="31">
        <f>IF(G23="Long",(I23-H23)*J23,(H23-I23)*J23)</f>
      </c>
    </row>
    <row r="24" ht="22" customHeight="1" spans="1:16" x14ac:dyDescent="0.25">
      <c r="E24" s="29"/>
      <c r="H24" s="15"/>
      <c r="I24" s="15"/>
      <c r="J24" s="30"/>
      <c r="K24" s="31">
        <f>IF(G24="Long",(I24-H24)*J24,(H24-I24)*J24)</f>
      </c>
    </row>
    <row r="25" ht="22" customHeight="1" spans="1:16" x14ac:dyDescent="0.25">
      <c r="E25" s="29"/>
      <c r="H25" s="15"/>
      <c r="I25" s="15"/>
      <c r="J25" s="30"/>
      <c r="K25" s="31">
        <f>IF(G25="Long",(I25-H25)*J25,(H25-I25)*J25)</f>
      </c>
    </row>
    <row r="26" ht="22" customHeight="1" spans="1:16" x14ac:dyDescent="0.25">
      <c r="E26" s="29"/>
      <c r="H26" s="15"/>
      <c r="I26" s="15"/>
      <c r="J26" s="30"/>
      <c r="K26" s="31">
        <f>IF(G26="Long",(I26-H26)*J26,(H26-I26)*J26)</f>
      </c>
    </row>
    <row r="27" ht="22" customHeight="1" spans="1:16" x14ac:dyDescent="0.25">
      <c r="E27" s="29"/>
      <c r="H27" s="15"/>
      <c r="I27" s="15"/>
      <c r="J27" s="30"/>
      <c r="K27" s="31">
        <f>IF(G27="Long",(I27-H27)*J27,(H27-I27)*J27)</f>
      </c>
    </row>
    <row r="28" ht="22" customHeight="1" spans="1:16" x14ac:dyDescent="0.25">
      <c r="E28" s="29"/>
      <c r="H28" s="15"/>
      <c r="I28" s="15"/>
      <c r="J28" s="30"/>
      <c r="K28" s="31">
        <f>IF(G28="Long",(I28-H28)*J28,(H28-I28)*J28)</f>
      </c>
    </row>
    <row r="29" ht="22" customHeight="1" spans="1:16" x14ac:dyDescent="0.25">
      <c r="E29" s="29"/>
      <c r="H29" s="15"/>
      <c r="I29" s="15"/>
      <c r="J29" s="30"/>
      <c r="K29" s="31">
        <f>IF(G29="Long",(I29-H29)*J29,(H29-I29)*J29)</f>
      </c>
    </row>
    <row r="30" ht="22" customHeight="1" spans="1:16" x14ac:dyDescent="0.25">
      <c r="E30" s="29"/>
      <c r="H30" s="15"/>
      <c r="I30" s="15"/>
      <c r="J30" s="30"/>
      <c r="K30" s="31">
        <f>IF(G30="Long",(I30-H30)*J30,(H30-I30)*J30)</f>
      </c>
    </row>
    <row r="31" ht="22" customHeight="1" spans="1:16" x14ac:dyDescent="0.25">
      <c r="E31" s="29"/>
      <c r="H31" s="15"/>
      <c r="I31" s="15"/>
      <c r="J31" s="30"/>
      <c r="K31" s="31">
        <f>IF(G31="Long",(I31-H31)*J31,(H31-I31)*J31)</f>
      </c>
    </row>
    <row r="32" ht="22" customHeight="1" spans="1:16" x14ac:dyDescent="0.25">
      <c r="E32" s="29"/>
      <c r="H32" s="15"/>
      <c r="I32" s="15"/>
      <c r="J32" s="30"/>
      <c r="K32" s="31">
        <f>IF(G32="Long",(I32-H32)*J32,(H32-I32)*J32)</f>
      </c>
    </row>
    <row r="33" ht="22" customHeight="1" spans="1:16" x14ac:dyDescent="0.25">
      <c r="E33" s="29"/>
      <c r="H33" s="15"/>
      <c r="I33" s="15"/>
      <c r="J33" s="30"/>
      <c r="K33" s="31">
        <f>IF(G33="Long",(I33-H33)*J33,(H33-I33)*J33)</f>
      </c>
    </row>
    <row r="34" ht="22" customHeight="1" spans="1:16" x14ac:dyDescent="0.25">
      <c r="E34" s="29"/>
      <c r="H34" s="15"/>
      <c r="I34" s="15"/>
      <c r="J34" s="30"/>
      <c r="K34" s="31">
        <f>IF(G34="Long",(I34-H34)*J34,(H34-I34)*J34)</f>
      </c>
    </row>
    <row r="35" ht="22" customHeight="1" spans="1:16" x14ac:dyDescent="0.25">
      <c r="E35" s="29"/>
      <c r="H35" s="15"/>
      <c r="I35" s="15"/>
      <c r="J35" s="30"/>
      <c r="K35" s="31">
        <f>IF(G35="Long",(I35-H35)*J35,(H35-I35)*J35)</f>
      </c>
    </row>
    <row r="36" ht="22" customHeight="1" spans="1:16" x14ac:dyDescent="0.25">
      <c r="E36" s="29"/>
      <c r="H36" s="15"/>
      <c r="I36" s="15"/>
      <c r="J36" s="30"/>
      <c r="K36" s="31">
        <f>IF(G36="Long",(I36-H36)*J36,(H36-I36)*J36)</f>
      </c>
    </row>
    <row r="37" ht="22" customHeight="1" spans="1:16" x14ac:dyDescent="0.25">
      <c r="E37" s="29"/>
      <c r="H37" s="15"/>
      <c r="I37" s="15"/>
      <c r="J37" s="30"/>
      <c r="K37" s="31">
        <f>IF(G37="Long",(I37-H37)*J37,(H37-I37)*J37)</f>
      </c>
    </row>
    <row r="38" ht="22" customHeight="1" spans="1:16" x14ac:dyDescent="0.25">
      <c r="E38" s="29"/>
      <c r="H38" s="15"/>
      <c r="I38" s="15"/>
      <c r="J38" s="30"/>
      <c r="K38" s="31">
        <f>IF(G38="Long",(I38-H38)*J38,(H38-I38)*J38)</f>
      </c>
    </row>
    <row r="39" ht="22" customHeight="1" spans="1:16" x14ac:dyDescent="0.25">
      <c r="E39" s="29"/>
      <c r="H39" s="15"/>
      <c r="I39" s="15"/>
      <c r="J39" s="30"/>
      <c r="K39" s="31">
        <f>IF(G39="Long",(I39-H39)*J39,(H39-I39)*J39)</f>
      </c>
    </row>
    <row r="40" ht="22" customHeight="1" spans="1:16" x14ac:dyDescent="0.25">
      <c r="E40" s="29"/>
      <c r="H40" s="15"/>
      <c r="I40" s="15"/>
      <c r="J40" s="30"/>
      <c r="K40" s="31">
        <f>IF(G40="Long",(I40-H40)*J40,(H40-I40)*J40)</f>
      </c>
    </row>
    <row r="41" ht="22" customHeight="1" spans="1:16" x14ac:dyDescent="0.25">
      <c r="E41" s="29"/>
      <c r="H41" s="15"/>
      <c r="I41" s="15"/>
      <c r="J41" s="30"/>
      <c r="K41" s="31">
        <f>IF(G41="Long",(I41-H41)*J41,(H41-I41)*J41)</f>
      </c>
    </row>
    <row r="42" ht="22" customHeight="1" spans="1:16" x14ac:dyDescent="0.25">
      <c r="E42" s="29"/>
      <c r="H42" s="15"/>
      <c r="I42" s="15"/>
      <c r="J42" s="30"/>
      <c r="K42" s="31">
        <f>IF(G42="Long",(I42-H42)*J42,(H42-I42)*J42)</f>
      </c>
    </row>
    <row r="43" ht="22" customHeight="1" spans="1:16" x14ac:dyDescent="0.25">
      <c r="E43" s="29"/>
      <c r="H43" s="15"/>
      <c r="I43" s="15"/>
      <c r="J43" s="30"/>
      <c r="K43" s="31">
        <f>IF(G43="Long",(I43-H43)*J43,(H43-I43)*J43)</f>
      </c>
    </row>
    <row r="44" ht="22" customHeight="1" spans="1:16" x14ac:dyDescent="0.25">
      <c r="E44" s="29"/>
      <c r="H44" s="15"/>
      <c r="I44" s="15"/>
      <c r="J44" s="30"/>
      <c r="K44" s="31">
        <f>IF(G44="Long",(I44-H44)*J44,(H44-I44)*J44)</f>
      </c>
    </row>
    <row r="45" ht="22" customHeight="1" spans="1:16" x14ac:dyDescent="0.25">
      <c r="E45" s="29"/>
      <c r="H45" s="15"/>
      <c r="I45" s="15"/>
      <c r="J45" s="30"/>
      <c r="K45" s="31">
        <f>IF(G45="Long",(I45-H45)*J45,(H45-I45)*J45)</f>
      </c>
    </row>
    <row r="46" ht="22" customHeight="1" spans="1:16" x14ac:dyDescent="0.25">
      <c r="E46" s="29"/>
      <c r="H46" s="15"/>
      <c r="I46" s="15"/>
      <c r="J46" s="30"/>
      <c r="K46" s="31">
        <f>IF(G46="Long",(I46-H46)*J46,(H46-I46)*J46)</f>
      </c>
    </row>
    <row r="47" ht="22" customHeight="1" spans="1:16" x14ac:dyDescent="0.25">
      <c r="E47" s="29"/>
      <c r="H47" s="15"/>
      <c r="I47" s="15"/>
      <c r="J47" s="30"/>
      <c r="K47" s="31">
        <f>IF(G47="Long",(I47-H47)*J47,(H47-I47)*J47)</f>
      </c>
    </row>
    <row r="48" ht="22" customHeight="1" spans="1:16" x14ac:dyDescent="0.25">
      <c r="E48" s="29"/>
      <c r="H48" s="15"/>
      <c r="I48" s="15"/>
      <c r="J48" s="30"/>
      <c r="K48" s="31">
        <f>IF(G48="Long",(I48-H48)*J48,(H48-I48)*J48)</f>
      </c>
    </row>
    <row r="49" ht="22" customHeight="1" spans="1:16" x14ac:dyDescent="0.25">
      <c r="E49" s="29"/>
      <c r="H49" s="15"/>
      <c r="I49" s="15"/>
      <c r="J49" s="30"/>
      <c r="K49" s="31">
        <f>IF(G49="Long",(I49-H49)*J49,(H49-I49)*J49)</f>
      </c>
    </row>
    <row r="50" ht="22" customHeight="1" spans="1:16" x14ac:dyDescent="0.25">
      <c r="E50" s="29"/>
      <c r="H50" s="15"/>
      <c r="I50" s="15"/>
      <c r="J50" s="30"/>
      <c r="K50" s="31">
        <f>IF(G50="Long",(I50-H50)*J50,(H50-I50)*J50)</f>
      </c>
    </row>
    <row r="51" ht="22" customHeight="1" spans="1:16" x14ac:dyDescent="0.25">
      <c r="E51" s="29"/>
      <c r="H51" s="15"/>
      <c r="I51" s="15"/>
      <c r="J51" s="30"/>
      <c r="K51" s="31">
        <f>IF(G51="Long",(I51-H51)*J51,(H51-I51)*J51)</f>
      </c>
    </row>
    <row r="52" ht="22" customHeight="1" spans="1:16" x14ac:dyDescent="0.25">
      <c r="E52" s="29"/>
      <c r="H52" s="15"/>
      <c r="I52" s="15"/>
      <c r="J52" s="30"/>
      <c r="K52" s="31">
        <f>IF(G52="Long",(I52-H52)*J52,(H52-I52)*J52)</f>
      </c>
    </row>
    <row r="53" ht="22" customHeight="1" spans="1:16" x14ac:dyDescent="0.25">
      <c r="E53" s="29"/>
      <c r="H53" s="15"/>
      <c r="I53" s="15"/>
      <c r="J53" s="30"/>
      <c r="K53" s="31">
        <f>IF(G53="Long",(I53-H53)*J53,(H53-I53)*J53)</f>
      </c>
    </row>
    <row r="54" ht="22" customHeight="1" spans="1:16" x14ac:dyDescent="0.25">
      <c r="E54" s="29"/>
      <c r="H54" s="15"/>
      <c r="I54" s="15"/>
      <c r="J54" s="30"/>
      <c r="K54" s="31">
        <f>IF(G54="Long",(I54-H54)*J54,(H54-I54)*J54)</f>
      </c>
    </row>
    <row r="55" ht="22" customHeight="1" spans="1:16" x14ac:dyDescent="0.25">
      <c r="E55" s="29"/>
      <c r="H55" s="15"/>
      <c r="I55" s="15"/>
      <c r="J55" s="30"/>
      <c r="K55" s="31">
        <f>IF(G55="Long",(I55-H55)*J55,(H55-I55)*J55)</f>
      </c>
    </row>
    <row r="56" ht="22" customHeight="1" spans="1:16" x14ac:dyDescent="0.25">
      <c r="E56" s="29"/>
      <c r="H56" s="15"/>
      <c r="I56" s="15"/>
      <c r="J56" s="30"/>
      <c r="K56" s="31">
        <f>IF(G56="Long",(I56-H56)*J56,(H56-I56)*J56)</f>
      </c>
    </row>
    <row r="57" ht="22" customHeight="1" spans="1:16" x14ac:dyDescent="0.25">
      <c r="E57" s="29"/>
      <c r="H57" s="15"/>
      <c r="I57" s="15"/>
      <c r="J57" s="30"/>
      <c r="K57" s="31">
        <f>IF(G57="Long",(I57-H57)*J57,(H57-I57)*J57)</f>
      </c>
    </row>
    <row r="58" ht="22" customHeight="1" spans="1:16" x14ac:dyDescent="0.25">
      <c r="E58" s="29"/>
      <c r="H58" s="15"/>
      <c r="I58" s="15"/>
      <c r="J58" s="30"/>
      <c r="K58" s="31">
        <f>IF(G58="Long",(I58-H58)*J58,(H58-I58)*J58)</f>
      </c>
    </row>
    <row r="59" ht="22" customHeight="1" spans="1:16" x14ac:dyDescent="0.25">
      <c r="E59" s="29"/>
      <c r="H59" s="15"/>
      <c r="I59" s="15"/>
      <c r="J59" s="30"/>
      <c r="K59" s="31">
        <f>IF(G59="Long",(I59-H59)*J59,(H59-I59)*J59)</f>
      </c>
    </row>
    <row r="60" ht="22" customHeight="1" spans="1:16" x14ac:dyDescent="0.25">
      <c r="E60" s="29"/>
      <c r="H60" s="15"/>
      <c r="I60" s="15"/>
      <c r="J60" s="30"/>
      <c r="K60" s="31">
        <f>IF(G60="Long",(I60-H60)*J60,(H60-I60)*J60)</f>
      </c>
    </row>
    <row r="61" ht="22" customHeight="1" spans="1:16" x14ac:dyDescent="0.25">
      <c r="E61" s="29"/>
      <c r="H61" s="15"/>
      <c r="I61" s="15"/>
      <c r="J61" s="30"/>
      <c r="K61" s="31">
        <f>IF(G61="Long",(I61-H61)*J61,(H61-I61)*J61)</f>
      </c>
    </row>
    <row r="62" ht="22" customHeight="1" spans="1:16" x14ac:dyDescent="0.25">
      <c r="E62" s="29"/>
      <c r="H62" s="15"/>
      <c r="I62" s="15"/>
      <c r="J62" s="30"/>
      <c r="K62" s="31">
        <f>IF(G62="Long",(I62-H62)*J62,(H62-I62)*J62)</f>
      </c>
    </row>
    <row r="63" ht="22" customHeight="1" spans="1:16" x14ac:dyDescent="0.25">
      <c r="E63" s="29"/>
      <c r="H63" s="15"/>
      <c r="I63" s="15"/>
      <c r="J63" s="30"/>
      <c r="K63" s="31">
        <f>IF(G63="Long",(I63-H63)*J63,(H63-I63)*J63)</f>
      </c>
    </row>
    <row r="64" ht="22" customHeight="1" spans="1:16" x14ac:dyDescent="0.25">
      <c r="E64" s="29"/>
      <c r="H64" s="15"/>
      <c r="I64" s="15"/>
      <c r="J64" s="30"/>
      <c r="K64" s="31">
        <f>IF(G64="Long",(I64-H64)*J64,(H64-I64)*J64)</f>
      </c>
    </row>
    <row r="65" ht="22" customHeight="1" spans="1:16" x14ac:dyDescent="0.25">
      <c r="E65" s="29"/>
      <c r="H65" s="15"/>
      <c r="I65" s="15"/>
      <c r="J65" s="30"/>
      <c r="K65" s="31">
        <f>IF(G65="Long",(I65-H65)*J65,(H65-I65)*J65)</f>
      </c>
    </row>
    <row r="66" ht="22" customHeight="1" spans="1:16" x14ac:dyDescent="0.25">
      <c r="E66" s="29"/>
      <c r="H66" s="15"/>
      <c r="I66" s="15"/>
      <c r="J66" s="30"/>
      <c r="K66" s="31">
        <f>IF(G66="Long",(I66-H66)*J66,(H66-I66)*J66)</f>
      </c>
    </row>
    <row r="67" ht="22" customHeight="1" spans="1:16" x14ac:dyDescent="0.25">
      <c r="E67" s="29"/>
      <c r="H67" s="15"/>
      <c r="I67" s="15"/>
      <c r="J67" s="30"/>
      <c r="K67" s="31">
        <f>IF(G67="Long",(I67-H67)*J67,(H67-I67)*J67)</f>
      </c>
    </row>
    <row r="68" ht="22" customHeight="1" spans="1:16" x14ac:dyDescent="0.25">
      <c r="E68" s="29"/>
      <c r="H68" s="15"/>
      <c r="I68" s="15"/>
      <c r="J68" s="30"/>
      <c r="K68" s="31">
        <f>IF(G68="Long",(I68-H68)*J68,(H68-I68)*J68)</f>
      </c>
    </row>
    <row r="69" ht="22" customHeight="1" spans="1:16" x14ac:dyDescent="0.25">
      <c r="E69" s="29"/>
      <c r="H69" s="15"/>
      <c r="I69" s="15"/>
      <c r="J69" s="30"/>
      <c r="K69" s="31">
        <f>IF(G69="Long",(I69-H69)*J69,(H69-I69)*J69)</f>
      </c>
    </row>
    <row r="70" ht="22" customHeight="1" spans="1:16" x14ac:dyDescent="0.25">
      <c r="E70" s="29"/>
      <c r="H70" s="15"/>
      <c r="I70" s="15"/>
      <c r="J70" s="30"/>
      <c r="K70" s="31">
        <f>IF(G70="Long",(I70-H70)*J70,(H70-I70)*J70)</f>
      </c>
    </row>
    <row r="71" ht="22" customHeight="1" spans="1:16" x14ac:dyDescent="0.25">
      <c r="E71" s="29"/>
      <c r="H71" s="15"/>
      <c r="I71" s="15"/>
      <c r="J71" s="30"/>
      <c r="K71" s="31">
        <f>IF(G71="Long",(I71-H71)*J71,(H71-I71)*J71)</f>
      </c>
    </row>
    <row r="72" ht="22" customHeight="1" spans="1:16" x14ac:dyDescent="0.25">
      <c r="E72" s="29"/>
      <c r="H72" s="15"/>
      <c r="I72" s="15"/>
      <c r="J72" s="30"/>
      <c r="K72" s="31">
        <f>IF(G72="Long",(I72-H72)*J72,(H72-I72)*J72)</f>
      </c>
    </row>
    <row r="73" ht="22" customHeight="1" spans="1:16" x14ac:dyDescent="0.25">
      <c r="E73" s="29"/>
      <c r="H73" s="15"/>
      <c r="I73" s="15"/>
      <c r="J73" s="30"/>
      <c r="K73" s="31">
        <f>IF(G73="Long",(I73-H73)*J73,(H73-I73)*J73)</f>
      </c>
    </row>
    <row r="74" ht="22" customHeight="1" spans="1:16" x14ac:dyDescent="0.25">
      <c r="E74" s="29"/>
      <c r="H74" s="15"/>
      <c r="I74" s="15"/>
      <c r="J74" s="30"/>
      <c r="K74" s="31">
        <f>IF(G74="Long",(I74-H74)*J74,(H74-I74)*J74)</f>
      </c>
    </row>
    <row r="75" ht="22" customHeight="1" spans="1:16" x14ac:dyDescent="0.25">
      <c r="E75" s="29"/>
      <c r="H75" s="15"/>
      <c r="I75" s="15"/>
      <c r="J75" s="30"/>
      <c r="K75" s="31">
        <f>IF(G75="Long",(I75-H75)*J75,(H75-I75)*J75)</f>
      </c>
    </row>
    <row r="76" ht="22" customHeight="1" spans="1:16" x14ac:dyDescent="0.25">
      <c r="E76" s="29"/>
      <c r="H76" s="15"/>
      <c r="I76" s="15"/>
      <c r="J76" s="30"/>
      <c r="K76" s="31">
        <f>IF(G76="Long",(I76-H76)*J76,(H76-I76)*J76)</f>
      </c>
    </row>
    <row r="77" ht="22" customHeight="1" spans="1:16" x14ac:dyDescent="0.25">
      <c r="E77" s="29"/>
      <c r="H77" s="15"/>
      <c r="I77" s="15"/>
      <c r="J77" s="30"/>
      <c r="K77" s="31">
        <f>IF(G77="Long",(I77-H77)*J77,(H77-I77)*J77)</f>
      </c>
    </row>
    <row r="78" ht="22" customHeight="1" spans="1:16" x14ac:dyDescent="0.25">
      <c r="E78" s="29"/>
      <c r="H78" s="15"/>
      <c r="I78" s="15"/>
      <c r="J78" s="30"/>
      <c r="K78" s="31">
        <f>IF(G78="Long",(I78-H78)*J78,(H78-I78)*J78)</f>
      </c>
    </row>
    <row r="79" ht="22" customHeight="1" spans="1:16" x14ac:dyDescent="0.25">
      <c r="E79" s="29"/>
      <c r="H79" s="15"/>
      <c r="I79" s="15"/>
      <c r="J79" s="30"/>
      <c r="K79" s="31">
        <f>IF(G79="Long",(I79-H79)*J79,(H79-I79)*J79)</f>
      </c>
    </row>
    <row r="80" ht="22" customHeight="1" spans="1:16" x14ac:dyDescent="0.25">
      <c r="E80" s="29"/>
      <c r="H80" s="15"/>
      <c r="I80" s="15"/>
      <c r="J80" s="30"/>
      <c r="K80" s="31">
        <f>IF(G80="Long",(I80-H80)*J80,(H80-I80)*J80)</f>
      </c>
    </row>
    <row r="81" ht="22" customHeight="1" spans="1:16" x14ac:dyDescent="0.25">
      <c r="E81" s="29"/>
      <c r="H81" s="15"/>
      <c r="I81" s="15"/>
      <c r="J81" s="30"/>
      <c r="K81" s="31">
        <f>IF(G81="Long",(I81-H81)*J81,(H81-I81)*J81)</f>
      </c>
    </row>
    <row r="82" ht="22" customHeight="1" spans="1:16" x14ac:dyDescent="0.25">
      <c r="E82" s="29"/>
      <c r="H82" s="15"/>
      <c r="I82" s="15"/>
      <c r="J82" s="30"/>
      <c r="K82" s="31">
        <f>IF(G82="Long",(I82-H82)*J82,(H82-I82)*J82)</f>
      </c>
    </row>
    <row r="83" ht="22" customHeight="1" spans="1:16" x14ac:dyDescent="0.25">
      <c r="E83" s="29"/>
      <c r="H83" s="15"/>
      <c r="I83" s="15"/>
      <c r="J83" s="30"/>
      <c r="K83" s="31">
        <f>IF(G83="Long",(I83-H83)*J83,(H83-I83)*J83)</f>
      </c>
    </row>
    <row r="84" ht="22" customHeight="1" spans="1:16" x14ac:dyDescent="0.25">
      <c r="E84" s="29"/>
      <c r="H84" s="15"/>
      <c r="I84" s="15"/>
      <c r="J84" s="30"/>
      <c r="K84" s="31">
        <f>IF(G84="Long",(I84-H84)*J84,(H84-I84)*J84)</f>
      </c>
    </row>
    <row r="85" ht="22" customHeight="1" spans="1:16" x14ac:dyDescent="0.25">
      <c r="E85" s="29"/>
      <c r="H85" s="15"/>
      <c r="I85" s="15"/>
      <c r="J85" s="30"/>
      <c r="K85" s="31">
        <f>IF(G85="Long",(I85-H85)*J85,(H85-I85)*J85)</f>
      </c>
    </row>
    <row r="86" ht="22" customHeight="1" spans="1:16" x14ac:dyDescent="0.25">
      <c r="E86" s="29"/>
      <c r="H86" s="15"/>
      <c r="I86" s="15"/>
      <c r="J86" s="30"/>
      <c r="K86" s="31">
        <f>IF(G86="Long",(I86-H86)*J86,(H86-I86)*J86)</f>
      </c>
    </row>
    <row r="87" ht="22" customHeight="1" spans="1:16" x14ac:dyDescent="0.25">
      <c r="E87" s="29"/>
      <c r="H87" s="15"/>
      <c r="I87" s="15"/>
      <c r="J87" s="30"/>
      <c r="K87" s="31">
        <f>IF(G87="Long",(I87-H87)*J87,(H87-I87)*J87)</f>
      </c>
    </row>
    <row r="88" ht="22" customHeight="1" spans="1:16" x14ac:dyDescent="0.25">
      <c r="E88" s="29"/>
      <c r="H88" s="15"/>
      <c r="I88" s="15"/>
      <c r="J88" s="30"/>
      <c r="K88" s="31">
        <f>IF(G88="Long",(I88-H88)*J88,(H88-I88)*J88)</f>
      </c>
    </row>
    <row r="89" ht="22" customHeight="1" spans="1:16" x14ac:dyDescent="0.25">
      <c r="E89" s="29"/>
      <c r="H89" s="15"/>
      <c r="I89" s="15"/>
      <c r="J89" s="30"/>
      <c r="K89" s="31">
        <f>IF(G89="Long",(I89-H89)*J89,(H89-I89)*J89)</f>
      </c>
    </row>
    <row r="90" ht="22" customHeight="1" spans="1:16" x14ac:dyDescent="0.25">
      <c r="E90" s="29"/>
      <c r="H90" s="15"/>
      <c r="I90" s="15"/>
      <c r="J90" s="30"/>
      <c r="K90" s="31">
        <f>IF(G90="Long",(I90-H90)*J90,(H90-I90)*J90)</f>
      </c>
    </row>
    <row r="91" ht="22" customHeight="1" spans="1:16" x14ac:dyDescent="0.25">
      <c r="E91" s="29"/>
      <c r="H91" s="15"/>
      <c r="I91" s="15"/>
      <c r="J91" s="30"/>
      <c r="K91" s="31">
        <f>IF(G91="Long",(I91-H91)*J91,(H91-I91)*J91)</f>
      </c>
    </row>
    <row r="92" ht="22" customHeight="1" spans="1:16" x14ac:dyDescent="0.25">
      <c r="E92" s="29"/>
      <c r="H92" s="15"/>
      <c r="I92" s="15"/>
      <c r="J92" s="30"/>
      <c r="K92" s="31">
        <f>IF(G92="Long",(I92-H92)*J92,(H92-I92)*J92)</f>
      </c>
    </row>
    <row r="93" ht="22" customHeight="1" spans="1:16" x14ac:dyDescent="0.25">
      <c r="E93" s="29"/>
      <c r="H93" s="15"/>
      <c r="I93" s="15"/>
      <c r="J93" s="30"/>
      <c r="K93" s="31">
        <f>IF(G93="Long",(I93-H93)*J93,(H93-I93)*J93)</f>
      </c>
    </row>
    <row r="94" ht="22" customHeight="1" spans="1:16" x14ac:dyDescent="0.25">
      <c r="E94" s="29"/>
      <c r="H94" s="15"/>
      <c r="I94" s="15"/>
      <c r="J94" s="30"/>
      <c r="K94" s="31">
        <f>IF(G94="Long",(I94-H94)*J94,(H94-I94)*J94)</f>
      </c>
    </row>
    <row r="95" ht="22" customHeight="1" spans="1:16" x14ac:dyDescent="0.25">
      <c r="E95" s="29"/>
      <c r="H95" s="15"/>
      <c r="I95" s="15"/>
      <c r="J95" s="30"/>
      <c r="K95" s="31">
        <f>IF(G95="Long",(I95-H95)*J95,(H95-I95)*J95)</f>
      </c>
    </row>
    <row r="96" ht="22" customHeight="1" spans="1:16" x14ac:dyDescent="0.25">
      <c r="E96" s="29"/>
      <c r="H96" s="15"/>
      <c r="I96" s="15"/>
      <c r="J96" s="30"/>
      <c r="K96" s="31">
        <f>IF(G96="Long",(I96-H96)*J96,(H96-I96)*J96)</f>
      </c>
    </row>
    <row r="97" ht="22" customHeight="1" spans="1:16" x14ac:dyDescent="0.25">
      <c r="E97" s="29"/>
      <c r="H97" s="15"/>
      <c r="I97" s="15"/>
      <c r="J97" s="30"/>
      <c r="K97" s="31">
        <f>IF(G97="Long",(I97-H97)*J97,(H97-I97)*J97)</f>
      </c>
    </row>
    <row r="98" ht="22" customHeight="1" spans="1:16" x14ac:dyDescent="0.25">
      <c r="E98" s="29"/>
      <c r="H98" s="15"/>
      <c r="I98" s="15"/>
      <c r="J98" s="30"/>
      <c r="K98" s="31">
        <f>IF(G98="Long",(I98-H98)*J98,(H98-I98)*J98)</f>
      </c>
    </row>
    <row r="99" ht="22" customHeight="1" spans="1:16" x14ac:dyDescent="0.25">
      <c r="E99" s="29"/>
      <c r="H99" s="15"/>
      <c r="I99" s="15"/>
      <c r="J99" s="30"/>
      <c r="K99" s="31">
        <f>IF(G99="Long",(I99-H99)*J99,(H99-I99)*J99)</f>
      </c>
    </row>
    <row r="100" ht="22" customHeight="1" spans="1:16" x14ac:dyDescent="0.25">
      <c r="E100" s="29"/>
      <c r="H100" s="15"/>
      <c r="I100" s="15"/>
      <c r="J100" s="30"/>
      <c r="K100" s="31">
        <f>IF(G100="Long",(I100-H100)*J100,(H100-I100)*J100)</f>
      </c>
    </row>
    <row r="101" ht="22" customHeight="1" spans="1:16" x14ac:dyDescent="0.25">
      <c r="E101" s="29"/>
      <c r="H101" s="15"/>
      <c r="I101" s="15"/>
      <c r="J101" s="30"/>
      <c r="K101" s="31">
        <f>IF(G101="Long",(I101-H101)*J101,(H101-I101)*J101)</f>
      </c>
    </row>
    <row r="102" ht="22" customHeight="1" spans="1:16" x14ac:dyDescent="0.25">
      <c r="E102" s="29"/>
      <c r="H102" s="15"/>
      <c r="I102" s="15"/>
      <c r="J102" s="30"/>
      <c r="K102" s="31">
        <f>IF(G102="Long",(I102-H102)*J102,(H102-I102)*J102)</f>
      </c>
    </row>
    <row r="105" ht="22" customHeight="1" spans="1:12" x14ac:dyDescent="0.25">
      <c r="A105" s="32" t="s">
        <v>68</v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</row>
  </sheetData>
  <mergeCells count="1">
    <mergeCell ref="A105:L105"/>
  </mergeCells>
  <dataValidations count="14">
    <dataValidation type="list" allowBlank="1" sqref="C10:C102">
      <formula1>"1,2,3,4,5,6,7,8,9,10"</formula1>
    </dataValidation>
    <dataValidation type="list" allowBlank="1" sqref="C3:C102">
      <formula1>"1,2,3,4,5,6,7,8,9,10"</formula1>
    </dataValidation>
    <dataValidation type="list" allowBlank="1" sqref="D10:D102">
      <formula1>"Low,Medium,High"</formula1>
    </dataValidation>
    <dataValidation type="list" allowBlank="1" sqref="D3:D102">
      <formula1>"Low,Medium,High"</formula1>
    </dataValidation>
    <dataValidation type="list" allowBlank="1" sqref="G10:G102">
      <formula1>"Long,Short"</formula1>
    </dataValidation>
    <dataValidation type="list" allowBlank="1" sqref="G3:G102">
      <formula1>"Long,Short"</formula1>
    </dataValidation>
    <dataValidation type="list" allowBlank="1" sqref="L10:L102">
      <formula1>"Calm,Confident,Anxious,FOMO,Revenge,Greedy,Fearful,Bored"</formula1>
    </dataValidation>
    <dataValidation type="list" allowBlank="1" sqref="L3:L102">
      <formula1>"Calm,Confident,Anxious,FOMO,Revenge,Greedy,Fearful,Bored"</formula1>
    </dataValidation>
    <dataValidation type="list" allowBlank="1" sqref="M10:M102">
      <formula1>"Calm,Relief,Regret,Panic,Frustration,Euphoria,Fear,Anger"</formula1>
    </dataValidation>
    <dataValidation type="list" allowBlank="1" sqref="M3:M102">
      <formula1>"Calm,Relief,Regret,Panic,Frustration,Euphoria,Fear,Anger"</formula1>
    </dataValidation>
    <dataValidation type="list" allowBlank="1" sqref="N10:N102">
      <formula1>"Yes,Mostly,No"</formula1>
    </dataValidation>
    <dataValidation type="list" allowBlank="1" sqref="N3:N102">
      <formula1>"Yes,Mostly,No"</formula1>
    </dataValidation>
    <dataValidation type="list" allowBlank="1" sqref="O10:O102">
      <formula1>"FOMO,Revenge,Overconfidence,Boredom,News,Tilt,Planned,Other"</formula1>
    </dataValidation>
    <dataValidation type="list" allowBlank="1" sqref="O3:O102">
      <formula1>"FOMO,Revenge,Overconfidence,Boredom,News,Tilt,Planned,Other"</formula1>
    </dataValidation>
  </dataValidations>
  <hyperlinks>
    <hyperlink ref="H1" r:id="rId1"/>
    <hyperlink ref="A105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16" customWidth="1"/>
    <col min="3" max="3" width="12" customWidth="1"/>
    <col min="4" max="4" width="10" customWidth="1"/>
    <col min="5" max="5" width="18" customWidth="1"/>
    <col min="6" max="6" width="25" customWidth="1"/>
    <col min="7" max="8" width="16" customWidth="1"/>
    <col min="9" max="11" width="25" customWidth="1"/>
  </cols>
  <sheetData>
    <row r="1" ht="30" customHeight="1" spans="1:8" x14ac:dyDescent="0.25">
      <c r="A1" s="25"/>
      <c r="B1" s="25"/>
      <c r="C1" s="26" t="s">
        <v>69</v>
      </c>
      <c r="D1" s="25"/>
      <c r="E1" s="25"/>
      <c r="F1" s="25"/>
      <c r="G1" s="25"/>
      <c r="H1" s="27" t="s">
        <v>53</v>
      </c>
    </row>
    <row r="2" ht="25" customHeight="1" spans="1:11" x14ac:dyDescent="0.25">
      <c r="A2" s="28" t="s">
        <v>54</v>
      </c>
      <c r="B2" s="28" t="s">
        <v>70</v>
      </c>
      <c r="C2" s="28" t="s">
        <v>71</v>
      </c>
      <c r="D2" s="28" t="s">
        <v>72</v>
      </c>
      <c r="E2" s="28" t="s">
        <v>73</v>
      </c>
      <c r="F2" s="28" t="s">
        <v>74</v>
      </c>
      <c r="G2" s="28" t="s">
        <v>75</v>
      </c>
      <c r="H2" s="28" t="s">
        <v>76</v>
      </c>
      <c r="I2" s="28" t="s">
        <v>77</v>
      </c>
      <c r="J2" s="28" t="s">
        <v>78</v>
      </c>
      <c r="K2" s="28" t="s">
        <v>79</v>
      </c>
    </row>
    <row r="3" ht="22" customHeight="1" spans="2:8" x14ac:dyDescent="0.25"/>
    <row r="4" ht="22" customHeight="1" spans="2:8" x14ac:dyDescent="0.25"/>
    <row r="5" ht="22" customHeight="1" spans="2:8" x14ac:dyDescent="0.25"/>
    <row r="6" ht="22" customHeight="1" spans="2:8" x14ac:dyDescent="0.25"/>
    <row r="7" ht="22" customHeight="1" spans="2:8" x14ac:dyDescent="0.25"/>
    <row r="8" ht="22" customHeight="1" spans="2:8" x14ac:dyDescent="0.25"/>
    <row r="9" ht="22" customHeight="1" spans="2:8" x14ac:dyDescent="0.25"/>
    <row r="10" ht="22" customHeight="1" spans="2:8" x14ac:dyDescent="0.25"/>
    <row r="11" ht="22" customHeight="1" spans="2:8" x14ac:dyDescent="0.25"/>
    <row r="12" ht="22" customHeight="1" spans="2:8" x14ac:dyDescent="0.25"/>
    <row r="13" ht="22" customHeight="1" spans="2:8" x14ac:dyDescent="0.25"/>
    <row r="14" ht="22" customHeight="1" spans="2:8" x14ac:dyDescent="0.25"/>
    <row r="15" ht="22" customHeight="1" spans="2:8" x14ac:dyDescent="0.25"/>
    <row r="16" ht="22" customHeight="1" spans="2:8" x14ac:dyDescent="0.25"/>
    <row r="17" ht="22" customHeight="1" spans="2:8" x14ac:dyDescent="0.25"/>
    <row r="18" ht="22" customHeight="1" spans="2:8" x14ac:dyDescent="0.25"/>
    <row r="19" ht="22" customHeight="1" spans="2:8" x14ac:dyDescent="0.25"/>
    <row r="20" ht="22" customHeight="1" spans="2:8" x14ac:dyDescent="0.25"/>
    <row r="21" ht="22" customHeight="1" spans="2:8" x14ac:dyDescent="0.25"/>
    <row r="22" ht="22" customHeight="1" spans="2:8" x14ac:dyDescent="0.25"/>
    <row r="23" ht="22" customHeight="1" spans="2:8" x14ac:dyDescent="0.25"/>
    <row r="24" ht="22" customHeight="1" spans="2:8" x14ac:dyDescent="0.25"/>
    <row r="25" ht="22" customHeight="1" spans="2:8" x14ac:dyDescent="0.25"/>
    <row r="26" ht="22" customHeight="1" spans="2:8" x14ac:dyDescent="0.25"/>
    <row r="27" ht="22" customHeight="1" spans="2:8" x14ac:dyDescent="0.25"/>
    <row r="28" ht="22" customHeight="1" spans="2:8" x14ac:dyDescent="0.25"/>
    <row r="29" ht="22" customHeight="1" spans="2:8" x14ac:dyDescent="0.25"/>
    <row r="30" ht="22" customHeight="1" spans="2:8" x14ac:dyDescent="0.25"/>
    <row r="31" ht="22" customHeight="1" spans="2:8" x14ac:dyDescent="0.25"/>
    <row r="32" ht="22" customHeight="1" spans="2:8" x14ac:dyDescent="0.25"/>
    <row r="33" ht="22" customHeight="1" spans="2:8" x14ac:dyDescent="0.25"/>
    <row r="34" ht="22" customHeight="1" spans="2:8" x14ac:dyDescent="0.25"/>
    <row r="35" ht="22" customHeight="1" spans="2:8" x14ac:dyDescent="0.25"/>
    <row r="36" ht="22" customHeight="1" spans="2:8" x14ac:dyDescent="0.25"/>
    <row r="37" ht="22" customHeight="1" spans="2:8" x14ac:dyDescent="0.25"/>
    <row r="38" ht="22" customHeight="1" spans="2:8" x14ac:dyDescent="0.25"/>
    <row r="39" ht="22" customHeight="1" spans="2:8" x14ac:dyDescent="0.25"/>
    <row r="40" ht="22" customHeight="1" spans="2:8" x14ac:dyDescent="0.25"/>
    <row r="41" ht="22" customHeight="1" spans="2:8" x14ac:dyDescent="0.25"/>
    <row r="42" ht="22" customHeight="1" spans="2:8" x14ac:dyDescent="0.25"/>
    <row r="43" ht="22" customHeight="1" spans="2:8" x14ac:dyDescent="0.25"/>
    <row r="44" ht="22" customHeight="1" spans="2:8" x14ac:dyDescent="0.25"/>
    <row r="45" ht="22" customHeight="1" spans="2:8" x14ac:dyDescent="0.25"/>
    <row r="46" ht="22" customHeight="1" spans="2:8" x14ac:dyDescent="0.25"/>
    <row r="47" ht="22" customHeight="1" spans="2:8" x14ac:dyDescent="0.25"/>
    <row r="48" ht="22" customHeight="1" spans="2:8" x14ac:dyDescent="0.25"/>
    <row r="49" ht="22" customHeight="1" spans="2:8" x14ac:dyDescent="0.25"/>
    <row r="50" ht="22" customHeight="1" spans="2:8" x14ac:dyDescent="0.25"/>
    <row r="51" ht="22" customHeight="1" spans="2:8" x14ac:dyDescent="0.25"/>
    <row r="52" ht="22" customHeight="1" spans="2:8" x14ac:dyDescent="0.25"/>
  </sheetData>
  <dataValidations count="12">
    <dataValidation type="list" allowBlank="1" sqref="B10:B52">
      <formula1>"1,2,3,4,5,6,7,8,9,10"</formula1>
    </dataValidation>
    <dataValidation type="list" allowBlank="1" sqref="B3:B52">
      <formula1>"1,2,3,4,5,6,7,8,9,10"</formula1>
    </dataValidation>
    <dataValidation type="list" allowBlank="1" sqref="C10:C52">
      <formula1>"Poor,Fair,Good,Excellent"</formula1>
    </dataValidation>
    <dataValidation type="list" allowBlank="1" sqref="C3:C52">
      <formula1>"Poor,Fair,Good,Excellent"</formula1>
    </dataValidation>
    <dataValidation type="list" allowBlank="1" sqref="D10:D52">
      <formula1>"Yes,No"</formula1>
    </dataValidation>
    <dataValidation type="list" allowBlank="1" sqref="D3:D52">
      <formula1>"Yes,No"</formula1>
    </dataValidation>
    <dataValidation type="list" allowBlank="1" sqref="E10:E52">
      <formula1>"Yes,Partial,No"</formula1>
    </dataValidation>
    <dataValidation type="list" allowBlank="1" sqref="E3:E52">
      <formula1>"Yes,Partial,No"</formula1>
    </dataValidation>
    <dataValidation type="list" allowBlank="1" sqref="G10:G52">
      <formula1>"Yes,Mostly,No"</formula1>
    </dataValidation>
    <dataValidation type="list" allowBlank="1" sqref="G3:G52">
      <formula1>"Yes,Mostly,No"</formula1>
    </dataValidation>
    <dataValidation type="list" allowBlank="1" sqref="H10:H52">
      <formula1>"Calm,Confident,Anxious,FOMO,Revenge,Greedy,Fearful,Bored,Frustrated,Euphoric,Panicked,Regretful"</formula1>
    </dataValidation>
    <dataValidation type="list" allowBlank="1" sqref="H3:H52">
      <formula1>"Calm,Confident,Anxious,FOMO,Revenge,Greedy,Fearful,Bored,Frustrated,Euphoric,Panicked,Regretful"</formula1>
    </dataValidation>
  </dataValidations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10" customWidth="1"/>
    <col min="3" max="3" width="14" customWidth="1"/>
    <col min="4" max="4" width="30" customWidth="1"/>
    <col min="5" max="5" width="20" customWidth="1"/>
    <col min="6" max="7" width="12" customWidth="1"/>
    <col min="8" max="8" width="30" customWidth="1"/>
    <col min="9" max="9" width="25" customWidth="1"/>
  </cols>
  <sheetData>
    <row r="1" ht="30" customHeight="1" spans="1:8" x14ac:dyDescent="0.25">
      <c r="A1" s="25"/>
      <c r="B1" s="25"/>
      <c r="C1" s="26" t="s">
        <v>80</v>
      </c>
      <c r="D1" s="25"/>
      <c r="E1" s="25"/>
      <c r="F1" s="25"/>
      <c r="G1" s="25"/>
      <c r="H1" s="27" t="s">
        <v>53</v>
      </c>
    </row>
    <row r="2" ht="25" customHeight="1" spans="1:9" x14ac:dyDescent="0.25">
      <c r="A2" s="28" t="s">
        <v>54</v>
      </c>
      <c r="B2" s="28" t="s">
        <v>55</v>
      </c>
      <c r="C2" s="28" t="s">
        <v>81</v>
      </c>
      <c r="D2" s="28" t="s">
        <v>82</v>
      </c>
      <c r="E2" s="28" t="s">
        <v>83</v>
      </c>
      <c r="F2" s="28" t="s">
        <v>84</v>
      </c>
      <c r="G2" s="28" t="s">
        <v>85</v>
      </c>
      <c r="H2" s="28" t="s">
        <v>86</v>
      </c>
      <c r="I2" s="28" t="s">
        <v>87</v>
      </c>
    </row>
    <row r="3" ht="22" customHeight="1" spans="3:7" x14ac:dyDescent="0.25"/>
    <row r="4" ht="22" customHeight="1" spans="3:7" x14ac:dyDescent="0.25"/>
    <row r="5" ht="22" customHeight="1" spans="3:7" x14ac:dyDescent="0.25"/>
    <row r="6" ht="22" customHeight="1" spans="3:7" x14ac:dyDescent="0.25"/>
    <row r="7" ht="22" customHeight="1" spans="3:7" x14ac:dyDescent="0.25"/>
    <row r="8" ht="22" customHeight="1" spans="3:7" x14ac:dyDescent="0.25"/>
    <row r="9" ht="22" customHeight="1" spans="3:7" x14ac:dyDescent="0.25"/>
    <row r="10" ht="22" customHeight="1" spans="3:7" x14ac:dyDescent="0.25"/>
    <row r="11" ht="22" customHeight="1" spans="3:7" x14ac:dyDescent="0.25"/>
    <row r="12" ht="22" customHeight="1" spans="3:7" x14ac:dyDescent="0.25"/>
    <row r="13" ht="22" customHeight="1" spans="3:7" x14ac:dyDescent="0.25"/>
    <row r="14" ht="22" customHeight="1" spans="3:7" x14ac:dyDescent="0.25"/>
    <row r="15" ht="22" customHeight="1" spans="3:7" x14ac:dyDescent="0.25"/>
    <row r="16" ht="22" customHeight="1" spans="3:7" x14ac:dyDescent="0.25"/>
    <row r="17" ht="22" customHeight="1" spans="3:7" x14ac:dyDescent="0.25"/>
    <row r="18" ht="22" customHeight="1" spans="3:7" x14ac:dyDescent="0.25"/>
    <row r="19" ht="22" customHeight="1" spans="3:7" x14ac:dyDescent="0.25"/>
    <row r="20" ht="22" customHeight="1" spans="3:7" x14ac:dyDescent="0.25"/>
    <row r="21" ht="22" customHeight="1" spans="3:7" x14ac:dyDescent="0.25"/>
    <row r="22" ht="22" customHeight="1" spans="3:7" x14ac:dyDescent="0.25"/>
    <row r="23" ht="22" customHeight="1" spans="3:7" x14ac:dyDescent="0.25"/>
    <row r="24" ht="22" customHeight="1" spans="3:7" x14ac:dyDescent="0.25"/>
    <row r="25" ht="22" customHeight="1" spans="3:7" x14ac:dyDescent="0.25"/>
    <row r="26" ht="22" customHeight="1" spans="3:7" x14ac:dyDescent="0.25"/>
    <row r="27" ht="22" customHeight="1" spans="3:7" x14ac:dyDescent="0.25"/>
    <row r="28" ht="22" customHeight="1" spans="3:7" x14ac:dyDescent="0.25"/>
    <row r="29" ht="22" customHeight="1" spans="3:7" x14ac:dyDescent="0.25"/>
    <row r="30" ht="22" customHeight="1" spans="3:7" x14ac:dyDescent="0.25"/>
    <row r="31" ht="22" customHeight="1" spans="3:7" x14ac:dyDescent="0.25"/>
    <row r="32" ht="22" customHeight="1" spans="3:7" x14ac:dyDescent="0.25"/>
    <row r="33" ht="22" customHeight="1" spans="3:7" x14ac:dyDescent="0.25"/>
    <row r="34" ht="22" customHeight="1" spans="3:7" x14ac:dyDescent="0.25"/>
    <row r="35" ht="22" customHeight="1" spans="3:7" x14ac:dyDescent="0.25"/>
    <row r="36" ht="22" customHeight="1" spans="3:7" x14ac:dyDescent="0.25"/>
    <row r="37" ht="22" customHeight="1" spans="3:7" x14ac:dyDescent="0.25"/>
    <row r="38" ht="22" customHeight="1" spans="3:7" x14ac:dyDescent="0.25"/>
    <row r="39" ht="22" customHeight="1" spans="3:7" x14ac:dyDescent="0.25"/>
    <row r="40" ht="22" customHeight="1" spans="3:7" x14ac:dyDescent="0.25"/>
    <row r="41" ht="22" customHeight="1" spans="3:7" x14ac:dyDescent="0.25"/>
    <row r="42" ht="22" customHeight="1" spans="3:7" x14ac:dyDescent="0.25"/>
    <row r="43" ht="22" customHeight="1" spans="3:7" x14ac:dyDescent="0.25"/>
    <row r="44" ht="22" customHeight="1" spans="3:7" x14ac:dyDescent="0.25"/>
    <row r="45" ht="22" customHeight="1" spans="3:7" x14ac:dyDescent="0.25"/>
    <row r="46" ht="22" customHeight="1" spans="3:7" x14ac:dyDescent="0.25"/>
    <row r="47" ht="22" customHeight="1" spans="3:7" x14ac:dyDescent="0.25"/>
    <row r="48" ht="22" customHeight="1" spans="3:7" x14ac:dyDescent="0.25"/>
    <row r="49" ht="22" customHeight="1" spans="3:7" x14ac:dyDescent="0.25"/>
    <row r="50" ht="22" customHeight="1" spans="3:7" x14ac:dyDescent="0.25"/>
    <row r="51" ht="22" customHeight="1" spans="3:7" x14ac:dyDescent="0.25"/>
    <row r="52" ht="22" customHeight="1" spans="3:7" x14ac:dyDescent="0.25"/>
  </sheetData>
  <dataValidations count="6">
    <dataValidation type="list" allowBlank="1" sqref="C10:C52">
      <formula1>"FOMO,Revenge,Tilt,Boredom,Overconfidence,Other"</formula1>
    </dataValidation>
    <dataValidation type="list" allowBlank="1" sqref="C3:C52">
      <formula1>"FOMO,Revenge,Tilt,Boredom,Overconfidence,Other"</formula1>
    </dataValidation>
    <dataValidation type="list" allowBlank="1" sqref="F10:F52">
      <formula1>"Yes,No"</formula1>
    </dataValidation>
    <dataValidation type="list" allowBlank="1" sqref="F3:F52">
      <formula1>"Yes,No"</formula1>
    </dataValidation>
    <dataValidation type="list" allowBlank="1" sqref="G10:G52">
      <formula1>"Win,Loss,Breakeven,N/A"</formula1>
    </dataValidation>
    <dataValidation type="list" allowBlank="1" sqref="G3:G52">
      <formula1>"Win,Loss,Breakeven,N/A"</formula1>
    </dataValidation>
  </dataValidations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FormatPr defaultRowHeight="15" outlineLevelRow="0" outlineLevelCol="0" x14ac:dyDescent="55"/>
  <cols>
    <col min="1" max="1" width="20" customWidth="1"/>
    <col min="2" max="2" width="12" customWidth="1"/>
  </cols>
  <sheetData>
    <row r="1" ht="30" customHeight="1" spans="1:8" x14ac:dyDescent="0.25">
      <c r="A1" s="25"/>
      <c r="B1" s="25"/>
      <c r="C1" s="26" t="s">
        <v>88</v>
      </c>
      <c r="D1" s="25"/>
      <c r="E1" s="25"/>
      <c r="F1" s="25"/>
      <c r="G1" s="25"/>
      <c r="H1" s="27" t="s">
        <v>53</v>
      </c>
    </row>
    <row r="2" spans="1:2" x14ac:dyDescent="0.25">
      <c r="A2" s="33" t="s">
        <v>89</v>
      </c>
      <c r="B2" s="33" t="s">
        <v>60</v>
      </c>
    </row>
    <row r="3" spans="1:2" x14ac:dyDescent="0.25">
      <c r="A3" t="s">
        <v>15</v>
      </c>
      <c r="B3" t="s">
        <v>90</v>
      </c>
    </row>
    <row r="4" spans="1:2" x14ac:dyDescent="0.25">
      <c r="A4" t="s">
        <v>17</v>
      </c>
      <c r="B4" t="s">
        <v>91</v>
      </c>
    </row>
    <row r="5" spans="1:1" x14ac:dyDescent="0.25">
      <c r="A5" t="s">
        <v>19</v>
      </c>
    </row>
    <row r="6" spans="1:1" x14ac:dyDescent="0.25">
      <c r="A6" t="s">
        <v>21</v>
      </c>
    </row>
    <row r="7" spans="1:1" x14ac:dyDescent="0.25">
      <c r="A7" t="s">
        <v>23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24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21" spans="1:1" x14ac:dyDescent="0.25">
      <c r="A21" s="34" t="s">
        <v>98</v>
      </c>
    </row>
  </sheetData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Dashboard</vt:lpstr>
      <vt:lpstr>Trade Log</vt:lpstr>
      <vt:lpstr>Daily Journal</vt:lpstr>
      <vt:lpstr>Tilt &amp; FOMO Log</vt:lpstr>
      <vt:lpstr>Settings</vt:lpstr>
    </vt:vector>
  </TitlesOfParts>
  <Company>JournalPlus</Company>
  <Manager>Trading Tools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JournalPlus</dc:creator>
  <dc:title>Trading Psychology Journal</dc:title>
  <dc:subject/>
  <dc:description/>
  <cp:keywords/>
  <cp:category/>
  <cp:lastModifiedBy>JournalPlus</cp:lastModifiedBy>
  <dcterms:created xsi:type="dcterms:W3CDTF">2026-02-07T09:56:09Z</dcterms:created>
  <dcterms:modified xsi:type="dcterms:W3CDTF">2026-02-07T09:56:09Z</dcterms:modified>
</cp:coreProperties>
</file>