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Trade Log" state="visible" r:id="rId5"/>
    <sheet sheetId="3" name="Position Log" state="visible" r:id="rId6"/>
    <sheet sheetId="4" name="Settings" state="hidden" r:id="rId7"/>
  </sheets>
  <calcPr calcId="171027"/>
</workbook>
</file>

<file path=xl/sharedStrings.xml><?xml version="1.0" encoding="utf-8"?>
<sst xmlns="http://schemas.openxmlformats.org/spreadsheetml/2006/main" count="102" uniqueCount="93">
  <si>
    <t>Free Swing Trading Journal</t>
  </si>
  <si>
    <t>Upgrade → journalplus.co</t>
  </si>
  <si>
    <t>Swing Trading Dashboard</t>
  </si>
  <si>
    <t>Total Trades</t>
  </si>
  <si>
    <t>Total P&amp;L</t>
  </si>
  <si>
    <t>Win Rate</t>
  </si>
  <si>
    <t>Avg R Multiple</t>
  </si>
  <si>
    <t>Avg Hold Time</t>
  </si>
  <si>
    <t>Profit Factor</t>
  </si>
  <si>
    <t>Exit Reason Analysis</t>
  </si>
  <si>
    <t>Holding Period Analysis</t>
  </si>
  <si>
    <t>Exit Reason</t>
  </si>
  <si>
    <t>Count</t>
  </si>
  <si>
    <t>P&amp;L</t>
  </si>
  <si>
    <t>Shortest Hold</t>
  </si>
  <si>
    <t>Target 1</t>
  </si>
  <si>
    <t>Longest Hold</t>
  </si>
  <si>
    <t>Target 2</t>
  </si>
  <si>
    <t>Avg Winning Hold</t>
  </si>
  <si>
    <t>Stop Loss</t>
  </si>
  <si>
    <t>Avg Losing Hold</t>
  </si>
  <si>
    <t>Trailing Stop</t>
  </si>
  <si>
    <t>Manual</t>
  </si>
  <si>
    <t>R-Multiple Distribution</t>
  </si>
  <si>
    <t>-2R or worse</t>
  </si>
  <si>
    <t>-1R to -2R</t>
  </si>
  <si>
    <t>-1R to 0R</t>
  </si>
  <si>
    <t>0R to 1R</t>
  </si>
  <si>
    <t>1R to 2R</t>
  </si>
  <si>
    <t>2R or better</t>
  </si>
  <si>
    <t>━━━━━━━━━━━━━━━━━━━━━━━━━━━━━━━━━━━━━━━━</t>
  </si>
  <si>
    <t>Ready to Level Up Your Trading?</t>
  </si>
  <si>
    <t>Tired of manual data entry? Let JournalPlus do the heavy lifting.</t>
  </si>
  <si>
    <t>✓ Auto-import from Zerodha, Angel One, Upstox, and 20+ brokers</t>
  </si>
  <si>
    <t>✓ AI-powered pattern detection finds your trading edge</t>
  </si>
  <si>
    <t>✓ Advanced analytics with 50+ performance metrics</t>
  </si>
  <si>
    <t>✓ Access from any device - web, mobile, tablet</t>
  </si>
  <si>
    <t>→ Get JournalPlus at journalplus.co</t>
  </si>
  <si>
    <t>One-time ₹6,599 / $159 • Lifetime access • 7-day money-back guarantee</t>
  </si>
  <si>
    <t>This Template</t>
  </si>
  <si>
    <t>JournalPlus App</t>
  </si>
  <si>
    <t>❌ Manual data entry</t>
  </si>
  <si>
    <t>✅ Auto-import trades</t>
  </si>
  <si>
    <t>❌ Basic formulas</t>
  </si>
  <si>
    <t>✅ AI pattern detection</t>
  </si>
  <si>
    <t>❌ Desktop only</t>
  </si>
  <si>
    <t>✅ Access anywhere</t>
  </si>
  <si>
    <t>❌ Limited metrics</t>
  </si>
  <si>
    <t>✅ 50+ analytics</t>
  </si>
  <si>
    <t>❌ No backup</t>
  </si>
  <si>
    <t>✅ Cloud sync</t>
  </si>
  <si>
    <t>Trade Log</t>
  </si>
  <si>
    <t>journalplus.co</t>
  </si>
  <si>
    <t>Entry Date</t>
  </si>
  <si>
    <t>Exit Date</t>
  </si>
  <si>
    <t>Holding Days</t>
  </si>
  <si>
    <t>Symbol</t>
  </si>
  <si>
    <t>Direction</t>
  </si>
  <si>
    <t>Entry</t>
  </si>
  <si>
    <t>Exit</t>
  </si>
  <si>
    <t>Shares</t>
  </si>
  <si>
    <t>P&amp;L %</t>
  </si>
  <si>
    <t>R Multiple</t>
  </si>
  <si>
    <t>Setup</t>
  </si>
  <si>
    <t>Thesis</t>
  </si>
  <si>
    <t>Lessons</t>
  </si>
  <si>
    <t>Template by JournalPlus  •  Upgrade at journalplus.co  •  7-day money-back guarantee</t>
  </si>
  <si>
    <t>Position Log</t>
  </si>
  <si>
    <t>Date</t>
  </si>
  <si>
    <t>Current Price</t>
  </si>
  <si>
    <t>Open P&amp;L</t>
  </si>
  <si>
    <t>% to Target</t>
  </si>
  <si>
    <t>% to Stop</t>
  </si>
  <si>
    <t>Notes</t>
  </si>
  <si>
    <t>Settings</t>
  </si>
  <si>
    <t>Setup Types</t>
  </si>
  <si>
    <t>Breakout</t>
  </si>
  <si>
    <t>Long</t>
  </si>
  <si>
    <t>Pullback to Support</t>
  </si>
  <si>
    <t>Short</t>
  </si>
  <si>
    <t>Trend Continuation</t>
  </si>
  <si>
    <t>Trend Reversal</t>
  </si>
  <si>
    <t>Range Trade</t>
  </si>
  <si>
    <t>Gap Fill</t>
  </si>
  <si>
    <t>Double Bottom</t>
  </si>
  <si>
    <t>Double Top</t>
  </si>
  <si>
    <t>Head &amp; Shoulders</t>
  </si>
  <si>
    <t>Cup &amp; Handle</t>
  </si>
  <si>
    <t>Flag/Pennant</t>
  </si>
  <si>
    <t>Channel Break</t>
  </si>
  <si>
    <t>Moving Average Bounce</t>
  </si>
  <si>
    <t>Other</t>
  </si>
  <si>
    <t>Powered by JournalPlus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</si>
</sst>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0.0R"/>
  </numFmts>
  <fonts count="22" x14ac:knownFonts="1">
    <font>
      <color theme="1"/>
      <family val="2"/>
      <scheme val="minor"/>
      <sz val="11"/>
      <name val="Calibri"/>
    </font>
    <font>
      <i/>
      <color rgb="FF666666"/>
      <sz val="11"/>
    </font>
    <font>
      <b/>
      <u/>
      <color rgb="FF009933"/>
      <sz val="11"/>
    </font>
    <font>
      <b/>
      <color rgb="FF1A1A2E"/>
      <sz val="20"/>
    </font>
    <font>
      <color rgb="FF666666"/>
      <sz val="10"/>
    </font>
    <font>
      <b/>
      <color rgb="FF009933"/>
      <sz val="24"/>
    </font>
    <font>
      <b/>
      <color rgb="FF333333"/>
      <sz val="18"/>
    </font>
    <font>
      <b/>
      <color rgb="FF1A1A2E"/>
      <sz val="14"/>
    </font>
    <font>
      <b/>
      <color rgb="FF666666"/>
      <sz val="11"/>
    </font>
    <font>
      <color rgb="FF666666"/>
      <sz val="11"/>
    </font>
    <font>
      <b/>
      <color rgb="FF333333"/>
      <sz val="14"/>
    </font>
    <font>
      <color rgb="FFE0E0E0"/>
    </font>
    <font>
      <b/>
      <color rgb="FF009933"/>
      <sz val="16"/>
    </font>
    <font>
      <color rgb="FF333333"/>
      <sz val="11"/>
    </font>
    <font>
      <b/>
      <u/>
      <color rgb="FFFFFFFF"/>
      <sz val="13"/>
    </font>
    <font>
      <b/>
      <color rgb="FF009933"/>
      <sz val="11"/>
    </font>
    <font>
      <color rgb="FF333333"/>
      <sz val="10"/>
    </font>
    <font>
      <i/>
      <color rgb="FF666666"/>
      <sz val="10"/>
    </font>
    <font>
      <u/>
      <color rgb="FF009933"/>
      <sz val="10"/>
    </font>
    <font>
      <b/>
      <color rgb="FFFFFFFF"/>
      <sz val="12"/>
    </font>
    <font>
      <i/>
      <u/>
      <color rgb="FF666666"/>
      <sz val="9"/>
    </font>
    <font>
      <i/>
      <color rgb="FF666666"/>
      <sz val="9"/>
    </font>
  </fonts>
  <fills count="5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009933"/>
      </patternFill>
    </fill>
    <fill>
      <patternFill patternType="solid">
        <fgColor rgb="FF1A1A2E"/>
      </patternFill>
    </fill>
  </fills>
  <borders count="4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6" fillId="0" borderId="0" xfId="0" applyNumberFormat="1" applyFont="1"/>
    <xf numFmtId="2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" fontId="10" fillId="0" borderId="0" xfId="0" applyNumberFormat="1" applyFont="1"/>
    <xf numFmtId="4" fontId="0" fillId="0" borderId="0" xfId="0" applyNumberFormat="1"/>
    <xf numFmtId="165" fontId="10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0" fillId="2" borderId="1" xfId="0" applyFill="1" applyBorder="1"/>
    <xf numFmtId="0" fontId="17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right" vertical="center"/>
    </xf>
    <xf numFmtId="0" fontId="19" fillId="4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0" fillId="0" borderId="0" xfId="0" applyNumberFormat="1"/>
    <xf numFmtId="4" fontId="13" fillId="0" borderId="3" xfId="0" applyNumberFormat="1" applyFont="1" applyBorder="1" applyAlignment="1">
      <alignment horizontal="center" vertical="center"/>
    </xf>
    <xf numFmtId="10" fontId="13" fillId="0" borderId="3" xfId="0" applyNumberFormat="1" applyFont="1" applyBorder="1" applyAlignment="1">
      <alignment horizontal="center" vertical="center"/>
    </xf>
    <xf numFmtId="166" fontId="13" fillId="0" borderId="3" xfId="0" applyNumberFormat="1" applyFont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9" fillId="4" borderId="0" xfId="0" applyFont="1" applyFill="1"/>
    <xf numFmtId="0" fontId="2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64000</xdr:colOff>
      <xdr:row>0</xdr:row>
      <xdr:rowOff>45000</xdr:rowOff>
    </xdr:from>
    <xdr:ext cx="1714500" cy="3048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shboard&amp;utm_campaign=branding_row" TargetMode="External"/><Relationship Id="rId2" Type="http://schemas.openxmlformats.org/officeDocument/2006/relationships/hyperlink" Target="https://journalplus.co?utm_source=excel_template&amp;utm_medium=dashboard&amp;utm_campaign=cta_upgrad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hyperlink" Target="https://journalplus.co?utm_source=excel_template&amp;utm_medium=footer&amp;utm_campaign=upgrade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FormatPr defaultRowHeight="15" outlineLevelRow="0" outlineLevelCol="0" x14ac:dyDescent="55"/>
  <cols>
    <col min="1" max="1" width="3" customWidth="1"/>
    <col min="2" max="2" width="18" customWidth="1"/>
    <col min="3" max="3" width="15" customWidth="1"/>
    <col min="4" max="4" width="18" customWidth="1"/>
    <col min="5" max="5" width="15" customWidth="1"/>
    <col min="6" max="6" width="18" customWidth="1"/>
    <col min="7" max="7" width="15" customWidth="1"/>
  </cols>
  <sheetData>
    <row r="1" ht="45" customHeight="1" spans="1:7" x14ac:dyDescent="0.25">
      <c r="A1" s="1"/>
      <c r="B1" s="1"/>
      <c r="C1" s="1"/>
      <c r="D1" s="2" t="s">
        <v>0</v>
      </c>
      <c r="E1" s="2"/>
      <c r="F1" s="3" t="s">
        <v>1</v>
      </c>
      <c r="G1" s="3"/>
    </row>
    <row r="3" ht="35" customHeight="1" spans="2:7" x14ac:dyDescent="0.25">
      <c r="B3" s="4" t="s">
        <v>2</v>
      </c>
      <c r="C3" s="4"/>
      <c r="D3" s="4"/>
      <c r="E3" s="4"/>
      <c r="F3" s="4"/>
      <c r="G3" s="4"/>
    </row>
    <row r="5" spans="2:6" x14ac:dyDescent="0.25">
      <c r="B5" s="5" t="s">
        <v>3</v>
      </c>
      <c r="D5" s="5" t="s">
        <v>4</v>
      </c>
      <c r="F5" s="5" t="s">
        <v>5</v>
      </c>
    </row>
    <row r="6" ht="40" customHeight="1" spans="2:6" x14ac:dyDescent="0.25">
      <c r="B6" s="6">
        <f>COUNTA('Trade Log'!A3:A102)</f>
      </c>
      <c r="D6" s="7">
        <f>SUM('Trade Log'!L3:L102)</f>
      </c>
      <c r="F6" s="8">
        <f>IFERROR(COUNTIF('Trade Log'!L3:L102,"&gt;0")/COUNTA('Trade Log'!L3:L102),0)</f>
      </c>
    </row>
    <row r="8" spans="2:6" x14ac:dyDescent="0.25">
      <c r="B8" s="5" t="s">
        <v>6</v>
      </c>
      <c r="D8" s="5" t="s">
        <v>7</v>
      </c>
      <c r="F8" s="5" t="s">
        <v>8</v>
      </c>
    </row>
    <row r="9" ht="35" customHeight="1" spans="2:6" x14ac:dyDescent="0.25">
      <c r="B9" s="9">
        <f>IFERROR(AVERAGE('Trade Log'!N3:N102),0)</f>
      </c>
      <c r="D9" s="9">
        <f>IFERROR(AVERAGE('Trade Log'!C3:C102),0)</f>
      </c>
      <c r="F9" s="10">
        <f>IFERROR(SUMIF('Trade Log'!L3:L102,"&gt;0")/ABS(SUMIF('Trade Log'!L3:L102,"&lt;0")),0)</f>
      </c>
    </row>
    <row r="11" spans="2:6" x14ac:dyDescent="0.25">
      <c r="B11" s="11" t="s">
        <v>9</v>
      </c>
      <c r="F11" s="11" t="s">
        <v>10</v>
      </c>
    </row>
    <row r="12" spans="2:7" x14ac:dyDescent="0.25">
      <c r="B12" s="12" t="s">
        <v>11</v>
      </c>
      <c r="C12" s="12" t="s">
        <v>12</v>
      </c>
      <c r="D12" s="12" t="s">
        <v>13</v>
      </c>
      <c r="F12" s="13" t="s">
        <v>14</v>
      </c>
      <c r="G12" s="14">
        <f>MIN('Trade Log'!C3:C102)</f>
      </c>
    </row>
    <row r="13" spans="2:7" x14ac:dyDescent="0.25">
      <c r="B13" t="s">
        <v>15</v>
      </c>
      <c r="C13">
        <f>COUNTIF('Trade Log'!O3:O102,"Target 1")</f>
      </c>
      <c r="D13" s="15">
        <f>SUMIF('Trade Log'!O3:O102,"Target 1",'Trade Log'!L3:L102)</f>
      </c>
      <c r="F13" s="13" t="s">
        <v>16</v>
      </c>
      <c r="G13" s="14">
        <f>MAX('Trade Log'!C3:C102)</f>
      </c>
    </row>
    <row r="14" spans="2:7" x14ac:dyDescent="0.25">
      <c r="B14" t="s">
        <v>17</v>
      </c>
      <c r="C14">
        <f>COUNTIF('Trade Log'!O3:O102,"Target 2")</f>
      </c>
      <c r="D14" s="15">
        <f>SUMIF('Trade Log'!O3:O102,"Target 2",'Trade Log'!L3:L102)</f>
      </c>
      <c r="F14" s="13" t="s">
        <v>18</v>
      </c>
      <c r="G14" s="16">
        <f>IFERROR(AVERAGEIF('Trade Log'!L3:L102,"&gt;0",'Trade Log'!C3:C102),0)</f>
      </c>
    </row>
    <row r="15" spans="2:7" x14ac:dyDescent="0.25">
      <c r="B15" t="s">
        <v>19</v>
      </c>
      <c r="C15">
        <f>COUNTIF('Trade Log'!O3:O102,"Stop Loss")</f>
      </c>
      <c r="D15" s="15">
        <f>SUMIF('Trade Log'!O3:O102,"Stop Loss",'Trade Log'!L3:L102)</f>
      </c>
      <c r="F15" s="13" t="s">
        <v>20</v>
      </c>
      <c r="G15" s="16">
        <f>IFERROR(AVERAGEIF('Trade Log'!L3:L102,"&lt;0",'Trade Log'!C3:C102),0)</f>
      </c>
    </row>
    <row r="16" spans="2:4" x14ac:dyDescent="0.25">
      <c r="B16" t="s">
        <v>21</v>
      </c>
      <c r="C16">
        <f>COUNTIF('Trade Log'!O3:O102,"Trailing Stop")</f>
      </c>
      <c r="D16" s="15">
        <f>SUMIF('Trade Log'!O3:O102,"Trailing Stop",'Trade Log'!L3:L102)</f>
      </c>
    </row>
    <row r="17" spans="2:4" x14ac:dyDescent="0.25">
      <c r="B17" t="s">
        <v>22</v>
      </c>
      <c r="C17">
        <f>COUNTIF('Trade Log'!O3:O102,"Manual")</f>
      </c>
      <c r="D17" s="15">
        <f>SUMIF('Trade Log'!O3:O102,"Manual",'Trade Log'!L3:L102)</f>
      </c>
    </row>
    <row r="20" spans="2:2" x14ac:dyDescent="0.25">
      <c r="B20" s="11" t="s">
        <v>23</v>
      </c>
    </row>
    <row r="21" spans="2:3" x14ac:dyDescent="0.25">
      <c r="B21" t="s">
        <v>24</v>
      </c>
      <c r="C21">
        <f>COUNTIFS('Trade Log'!N3:N102,"&gt;=-100",'Trade Log'!N3:N102,"&lt;-2")</f>
      </c>
    </row>
    <row r="22" spans="2:3" x14ac:dyDescent="0.25">
      <c r="B22" t="s">
        <v>25</v>
      </c>
      <c r="C22">
        <f>COUNTIFS('Trade Log'!N3:N102,"&gt;=-2",'Trade Log'!N3:N102,"&lt;-1")</f>
      </c>
    </row>
    <row r="23" spans="2:3" x14ac:dyDescent="0.25">
      <c r="B23" t="s">
        <v>26</v>
      </c>
      <c r="C23">
        <f>COUNTIFS('Trade Log'!N3:N102,"&gt;=-1",'Trade Log'!N3:N102,"&lt;0")</f>
      </c>
    </row>
    <row r="24" spans="2:3" x14ac:dyDescent="0.25">
      <c r="B24" t="s">
        <v>27</v>
      </c>
      <c r="C24">
        <f>COUNTIFS('Trade Log'!N3:N102,"&gt;=0",'Trade Log'!N3:N102,"&lt;1")</f>
      </c>
    </row>
    <row r="25" spans="2:3" x14ac:dyDescent="0.25">
      <c r="B25" t="s">
        <v>28</v>
      </c>
      <c r="C25">
        <f>COUNTIFS('Trade Log'!N3:N102,"&gt;=1",'Trade Log'!N3:N102,"&lt;2")</f>
      </c>
    </row>
    <row r="26" spans="2:3" x14ac:dyDescent="0.25">
      <c r="B26" t="s">
        <v>29</v>
      </c>
      <c r="C26">
        <f>COUNTIFS('Trade Log'!N3:N102,"&gt;=2",'Trade Log'!N3:N102,"&lt;100")</f>
      </c>
    </row>
    <row r="28" spans="2:7" x14ac:dyDescent="0.25">
      <c r="B28" s="17" t="s">
        <v>30</v>
      </c>
      <c r="C28" s="17"/>
      <c r="D28" s="17"/>
      <c r="E28" s="17"/>
      <c r="F28" s="17"/>
      <c r="G28" s="17"/>
    </row>
    <row r="30" ht="25" customHeight="1" spans="2:7" x14ac:dyDescent="0.25">
      <c r="B30" s="18" t="s">
        <v>31</v>
      </c>
      <c r="C30" s="18"/>
      <c r="D30" s="18"/>
      <c r="E30" s="18"/>
      <c r="F30" s="18"/>
      <c r="G30" s="18"/>
    </row>
    <row r="31" spans="2:7" x14ac:dyDescent="0.25">
      <c r="B31" s="19" t="s">
        <v>32</v>
      </c>
      <c r="C31" s="19"/>
      <c r="D31" s="19"/>
      <c r="E31" s="19"/>
      <c r="F31" s="19"/>
      <c r="G31" s="19"/>
    </row>
    <row r="33" spans="2:7" x14ac:dyDescent="0.25">
      <c r="B33" s="19" t="s">
        <v>33</v>
      </c>
      <c r="C33" s="19"/>
      <c r="D33" s="19"/>
      <c r="E33" s="19"/>
      <c r="F33" s="19"/>
      <c r="G33" s="19"/>
    </row>
    <row r="34" spans="2:7" x14ac:dyDescent="0.25">
      <c r="B34" s="19" t="s">
        <v>34</v>
      </c>
      <c r="C34" s="19"/>
      <c r="D34" s="19"/>
      <c r="E34" s="19"/>
      <c r="F34" s="19"/>
      <c r="G34" s="19"/>
    </row>
    <row r="35" spans="2:7" x14ac:dyDescent="0.25">
      <c r="B35" s="19" t="s">
        <v>35</v>
      </c>
      <c r="C35" s="19"/>
      <c r="D35" s="19"/>
      <c r="E35" s="19"/>
      <c r="F35" s="19"/>
      <c r="G35" s="19"/>
    </row>
    <row r="36" spans="2:7" x14ac:dyDescent="0.25">
      <c r="B36" s="19" t="s">
        <v>36</v>
      </c>
      <c r="C36" s="19"/>
      <c r="D36" s="19"/>
      <c r="E36" s="19"/>
      <c r="F36" s="19"/>
      <c r="G36" s="19"/>
    </row>
    <row r="38" ht="30" customHeight="1" spans="2:7" x14ac:dyDescent="0.25">
      <c r="B38" s="20" t="s">
        <v>37</v>
      </c>
      <c r="C38" s="20"/>
      <c r="D38" s="20"/>
      <c r="E38" s="20"/>
      <c r="F38" s="20"/>
      <c r="G38" s="20"/>
    </row>
    <row r="39" spans="2:7" x14ac:dyDescent="0.25">
      <c r="B39" s="21" t="s">
        <v>38</v>
      </c>
      <c r="C39" s="21"/>
      <c r="D39" s="21"/>
      <c r="E39" s="21"/>
      <c r="F39" s="21"/>
      <c r="G39" s="21"/>
    </row>
    <row r="41" spans="2:4" x14ac:dyDescent="0.25">
      <c r="B41" s="22" t="s">
        <v>39</v>
      </c>
      <c r="D41" s="23" t="s">
        <v>40</v>
      </c>
    </row>
    <row r="42" spans="2:4" x14ac:dyDescent="0.25">
      <c r="B42" s="5" t="s">
        <v>41</v>
      </c>
      <c r="D42" s="24" t="s">
        <v>42</v>
      </c>
    </row>
    <row r="43" spans="2:4" x14ac:dyDescent="0.25">
      <c r="B43" s="5" t="s">
        <v>43</v>
      </c>
      <c r="D43" s="24" t="s">
        <v>44</v>
      </c>
    </row>
    <row r="44" spans="2:4" x14ac:dyDescent="0.25">
      <c r="B44" s="5" t="s">
        <v>45</v>
      </c>
      <c r="D44" s="24" t="s">
        <v>46</v>
      </c>
    </row>
    <row r="45" spans="2:4" x14ac:dyDescent="0.25">
      <c r="B45" s="5" t="s">
        <v>47</v>
      </c>
      <c r="D45" s="24" t="s">
        <v>48</v>
      </c>
    </row>
    <row r="46" spans="2:4" x14ac:dyDescent="0.25">
      <c r="B46" s="5" t="s">
        <v>49</v>
      </c>
      <c r="D46" s="24" t="s">
        <v>50</v>
      </c>
    </row>
  </sheetData>
  <mergeCells count="12">
    <mergeCell ref="D1:E1"/>
    <mergeCell ref="F1:G1"/>
    <mergeCell ref="B3:G3"/>
    <mergeCell ref="B28:G28"/>
    <mergeCell ref="B30:G30"/>
    <mergeCell ref="B31:G31"/>
    <mergeCell ref="B33:G33"/>
    <mergeCell ref="B34:G34"/>
    <mergeCell ref="B35:G35"/>
    <mergeCell ref="B36:G36"/>
    <mergeCell ref="B38:G38"/>
    <mergeCell ref="B39:G39"/>
  </mergeCells>
  <hyperlinks>
    <hyperlink ref="F1" r:id="rId1"/>
    <hyperlink ref="B38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3" width="12" customWidth="1"/>
    <col min="4" max="5" width="10" customWidth="1"/>
    <col min="6" max="10" width="11" customWidth="1"/>
    <col min="11" max="11" width="10" customWidth="1"/>
    <col min="12" max="12" width="12" customWidth="1"/>
    <col min="13" max="14" width="10" customWidth="1"/>
    <col min="15" max="16" width="14" customWidth="1"/>
    <col min="17" max="18" width="30" customWidth="1"/>
  </cols>
  <sheetData>
    <row r="1" ht="30" customHeight="1" spans="1:8" x14ac:dyDescent="0.25">
      <c r="A1" s="25"/>
      <c r="B1" s="25"/>
      <c r="C1" s="26" t="s">
        <v>51</v>
      </c>
      <c r="D1" s="25"/>
      <c r="E1" s="25"/>
      <c r="F1" s="25"/>
      <c r="G1" s="25"/>
      <c r="H1" s="27" t="s">
        <v>52</v>
      </c>
    </row>
    <row r="2" ht="25" customHeight="1" spans="1:18" x14ac:dyDescent="0.25">
      <c r="A2" s="28" t="s">
        <v>53</v>
      </c>
      <c r="B2" s="28" t="s">
        <v>54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19</v>
      </c>
      <c r="H2" s="28" t="s">
        <v>15</v>
      </c>
      <c r="I2" s="28" t="s">
        <v>17</v>
      </c>
      <c r="J2" s="28" t="s">
        <v>59</v>
      </c>
      <c r="K2" s="28" t="s">
        <v>60</v>
      </c>
      <c r="L2" s="28" t="s">
        <v>13</v>
      </c>
      <c r="M2" s="28" t="s">
        <v>61</v>
      </c>
      <c r="N2" s="28" t="s">
        <v>62</v>
      </c>
      <c r="O2" s="28" t="s">
        <v>11</v>
      </c>
      <c r="P2" s="28" t="s">
        <v>63</v>
      </c>
      <c r="Q2" s="28" t="s">
        <v>64</v>
      </c>
      <c r="R2" s="28" t="s">
        <v>65</v>
      </c>
    </row>
    <row r="3" ht="22" customHeight="1" spans="1:18" x14ac:dyDescent="0.25">
      <c r="C3" s="29">
        <f>IF(AND(A3&lt;&gt;"",B3&lt;&gt;""),B3-A3,"")</f>
      </c>
      <c r="F3" s="15"/>
      <c r="G3" s="15"/>
      <c r="H3" s="15"/>
      <c r="I3" s="15"/>
      <c r="J3" s="15"/>
      <c r="K3" s="30"/>
      <c r="L3" s="31">
        <f>IF(E3="Long",(J3-F3)*K3,(F3-J3)*K3)</f>
      </c>
      <c r="M3" s="32">
        <f>IFERROR(L3/(F3*K3),0)</f>
      </c>
      <c r="N3" s="33">
        <f>IFERROR(L3/((ABS(F3-G3))*K3),0)</f>
      </c>
    </row>
    <row r="4" ht="22" customHeight="1" spans="1:18" x14ac:dyDescent="0.25">
      <c r="C4" s="29">
        <f>IF(AND(A4&lt;&gt;"",B4&lt;&gt;""),B4-A4,"")</f>
      </c>
      <c r="F4" s="15"/>
      <c r="G4" s="15"/>
      <c r="H4" s="15"/>
      <c r="I4" s="15"/>
      <c r="J4" s="15"/>
      <c r="K4" s="30"/>
      <c r="L4" s="31">
        <f>IF(E4="Long",(J4-F4)*K4,(F4-J4)*K4)</f>
      </c>
      <c r="M4" s="32">
        <f>IFERROR(L4/(F4*K4),0)</f>
      </c>
      <c r="N4" s="33">
        <f>IFERROR(L4/((ABS(F4-G4))*K4),0)</f>
      </c>
    </row>
    <row r="5" ht="22" customHeight="1" spans="1:18" x14ac:dyDescent="0.25">
      <c r="C5" s="29">
        <f>IF(AND(A5&lt;&gt;"",B5&lt;&gt;""),B5-A5,"")</f>
      </c>
      <c r="F5" s="15"/>
      <c r="G5" s="15"/>
      <c r="H5" s="15"/>
      <c r="I5" s="15"/>
      <c r="J5" s="15"/>
      <c r="K5" s="30"/>
      <c r="L5" s="31">
        <f>IF(E5="Long",(J5-F5)*K5,(F5-J5)*K5)</f>
      </c>
      <c r="M5" s="32">
        <f>IFERROR(L5/(F5*K5),0)</f>
      </c>
      <c r="N5" s="33">
        <f>IFERROR(L5/((ABS(F5-G5))*K5),0)</f>
      </c>
    </row>
    <row r="6" ht="22" customHeight="1" spans="1:18" x14ac:dyDescent="0.25">
      <c r="C6" s="29">
        <f>IF(AND(A6&lt;&gt;"",B6&lt;&gt;""),B6-A6,"")</f>
      </c>
      <c r="F6" s="15"/>
      <c r="G6" s="15"/>
      <c r="H6" s="15"/>
      <c r="I6" s="15"/>
      <c r="J6" s="15"/>
      <c r="K6" s="30"/>
      <c r="L6" s="31">
        <f>IF(E6="Long",(J6-F6)*K6,(F6-J6)*K6)</f>
      </c>
      <c r="M6" s="32">
        <f>IFERROR(L6/(F6*K6),0)</f>
      </c>
      <c r="N6" s="33">
        <f>IFERROR(L6/((ABS(F6-G6))*K6),0)</f>
      </c>
    </row>
    <row r="7" ht="22" customHeight="1" spans="1:18" x14ac:dyDescent="0.25">
      <c r="C7" s="29">
        <f>IF(AND(A7&lt;&gt;"",B7&lt;&gt;""),B7-A7,"")</f>
      </c>
      <c r="F7" s="15"/>
      <c r="G7" s="15"/>
      <c r="H7" s="15"/>
      <c r="I7" s="15"/>
      <c r="J7" s="15"/>
      <c r="K7" s="30"/>
      <c r="L7" s="31">
        <f>IF(E7="Long",(J7-F7)*K7,(F7-J7)*K7)</f>
      </c>
      <c r="M7" s="32">
        <f>IFERROR(L7/(F7*K7),0)</f>
      </c>
      <c r="N7" s="33">
        <f>IFERROR(L7/((ABS(F7-G7))*K7),0)</f>
      </c>
    </row>
    <row r="8" ht="22" customHeight="1" spans="1:18" x14ac:dyDescent="0.25">
      <c r="C8" s="29">
        <f>IF(AND(A8&lt;&gt;"",B8&lt;&gt;""),B8-A8,"")</f>
      </c>
      <c r="F8" s="15"/>
      <c r="G8" s="15"/>
      <c r="H8" s="15"/>
      <c r="I8" s="15"/>
      <c r="J8" s="15"/>
      <c r="K8" s="30"/>
      <c r="L8" s="31">
        <f>IF(E8="Long",(J8-F8)*K8,(F8-J8)*K8)</f>
      </c>
      <c r="M8" s="32">
        <f>IFERROR(L8/(F8*K8),0)</f>
      </c>
      <c r="N8" s="33">
        <f>IFERROR(L8/((ABS(F8-G8))*K8),0)</f>
      </c>
    </row>
    <row r="9" ht="22" customHeight="1" spans="1:18" x14ac:dyDescent="0.25">
      <c r="C9" s="29">
        <f>IF(AND(A9&lt;&gt;"",B9&lt;&gt;""),B9-A9,"")</f>
      </c>
      <c r="F9" s="15"/>
      <c r="G9" s="15"/>
      <c r="H9" s="15"/>
      <c r="I9" s="15"/>
      <c r="J9" s="15"/>
      <c r="K9" s="30"/>
      <c r="L9" s="31">
        <f>IF(E9="Long",(J9-F9)*K9,(F9-J9)*K9)</f>
      </c>
      <c r="M9" s="32">
        <f>IFERROR(L9/(F9*K9),0)</f>
      </c>
      <c r="N9" s="33">
        <f>IFERROR(L9/((ABS(F9-G9))*K9),0)</f>
      </c>
    </row>
    <row r="10" ht="22" customHeight="1" spans="1:18" x14ac:dyDescent="0.25">
      <c r="C10" s="29">
        <f>IF(AND(A10&lt;&gt;"",B10&lt;&gt;""),B10-A10,"")</f>
      </c>
      <c r="F10" s="15"/>
      <c r="G10" s="15"/>
      <c r="H10" s="15"/>
      <c r="I10" s="15"/>
      <c r="J10" s="15"/>
      <c r="K10" s="30"/>
      <c r="L10" s="31">
        <f>IF(E10="Long",(J10-F10)*K10,(F10-J10)*K10)</f>
      </c>
      <c r="M10" s="32">
        <f>IFERROR(L10/(F10*K10),0)</f>
      </c>
      <c r="N10" s="33">
        <f>IFERROR(L10/((ABS(F10-G10))*K10),0)</f>
      </c>
    </row>
    <row r="11" ht="22" customHeight="1" spans="1:18" x14ac:dyDescent="0.25">
      <c r="C11" s="29">
        <f>IF(AND(A11&lt;&gt;"",B11&lt;&gt;""),B11-A11,"")</f>
      </c>
      <c r="F11" s="15"/>
      <c r="G11" s="15"/>
      <c r="H11" s="15"/>
      <c r="I11" s="15"/>
      <c r="J11" s="15"/>
      <c r="K11" s="30"/>
      <c r="L11" s="31">
        <f>IF(E11="Long",(J11-F11)*K11,(F11-J11)*K11)</f>
      </c>
      <c r="M11" s="32">
        <f>IFERROR(L11/(F11*K11),0)</f>
      </c>
      <c r="N11" s="33">
        <f>IFERROR(L11/((ABS(F11-G11))*K11),0)</f>
      </c>
    </row>
    <row r="12" ht="22" customHeight="1" spans="1:18" x14ac:dyDescent="0.25">
      <c r="C12" s="29">
        <f>IF(AND(A12&lt;&gt;"",B12&lt;&gt;""),B12-A12,"")</f>
      </c>
      <c r="F12" s="15"/>
      <c r="G12" s="15"/>
      <c r="H12" s="15"/>
      <c r="I12" s="15"/>
      <c r="J12" s="15"/>
      <c r="K12" s="30"/>
      <c r="L12" s="31">
        <f>IF(E12="Long",(J12-F12)*K12,(F12-J12)*K12)</f>
      </c>
      <c r="M12" s="32">
        <f>IFERROR(L12/(F12*K12),0)</f>
      </c>
      <c r="N12" s="33">
        <f>IFERROR(L12/((ABS(F12-G12))*K12),0)</f>
      </c>
    </row>
    <row r="13" ht="22" customHeight="1" spans="1:18" x14ac:dyDescent="0.25">
      <c r="C13" s="29">
        <f>IF(AND(A13&lt;&gt;"",B13&lt;&gt;""),B13-A13,"")</f>
      </c>
      <c r="F13" s="15"/>
      <c r="G13" s="15"/>
      <c r="H13" s="15"/>
      <c r="I13" s="15"/>
      <c r="J13" s="15"/>
      <c r="K13" s="30"/>
      <c r="L13" s="31">
        <f>IF(E13="Long",(J13-F13)*K13,(F13-J13)*K13)</f>
      </c>
      <c r="M13" s="32">
        <f>IFERROR(L13/(F13*K13),0)</f>
      </c>
      <c r="N13" s="33">
        <f>IFERROR(L13/((ABS(F13-G13))*K13),0)</f>
      </c>
    </row>
    <row r="14" ht="22" customHeight="1" spans="1:18" x14ac:dyDescent="0.25">
      <c r="C14" s="29">
        <f>IF(AND(A14&lt;&gt;"",B14&lt;&gt;""),B14-A14,"")</f>
      </c>
      <c r="F14" s="15"/>
      <c r="G14" s="15"/>
      <c r="H14" s="15"/>
      <c r="I14" s="15"/>
      <c r="J14" s="15"/>
      <c r="K14" s="30"/>
      <c r="L14" s="31">
        <f>IF(E14="Long",(J14-F14)*K14,(F14-J14)*K14)</f>
      </c>
      <c r="M14" s="32">
        <f>IFERROR(L14/(F14*K14),0)</f>
      </c>
      <c r="N14" s="33">
        <f>IFERROR(L14/((ABS(F14-G14))*K14),0)</f>
      </c>
    </row>
    <row r="15" ht="22" customHeight="1" spans="1:18" x14ac:dyDescent="0.25">
      <c r="C15" s="29">
        <f>IF(AND(A15&lt;&gt;"",B15&lt;&gt;""),B15-A15,"")</f>
      </c>
      <c r="F15" s="15"/>
      <c r="G15" s="15"/>
      <c r="H15" s="15"/>
      <c r="I15" s="15"/>
      <c r="J15" s="15"/>
      <c r="K15" s="30"/>
      <c r="L15" s="31">
        <f>IF(E15="Long",(J15-F15)*K15,(F15-J15)*K15)</f>
      </c>
      <c r="M15" s="32">
        <f>IFERROR(L15/(F15*K15),0)</f>
      </c>
      <c r="N15" s="33">
        <f>IFERROR(L15/((ABS(F15-G15))*K15),0)</f>
      </c>
    </row>
    <row r="16" ht="22" customHeight="1" spans="1:18" x14ac:dyDescent="0.25">
      <c r="C16" s="29">
        <f>IF(AND(A16&lt;&gt;"",B16&lt;&gt;""),B16-A16,"")</f>
      </c>
      <c r="F16" s="15"/>
      <c r="G16" s="15"/>
      <c r="H16" s="15"/>
      <c r="I16" s="15"/>
      <c r="J16" s="15"/>
      <c r="K16" s="30"/>
      <c r="L16" s="31">
        <f>IF(E16="Long",(J16-F16)*K16,(F16-J16)*K16)</f>
      </c>
      <c r="M16" s="32">
        <f>IFERROR(L16/(F16*K16),0)</f>
      </c>
      <c r="N16" s="33">
        <f>IFERROR(L16/((ABS(F16-G16))*K16),0)</f>
      </c>
    </row>
    <row r="17" ht="22" customHeight="1" spans="1:18" x14ac:dyDescent="0.25">
      <c r="C17" s="29">
        <f>IF(AND(A17&lt;&gt;"",B17&lt;&gt;""),B17-A17,"")</f>
      </c>
      <c r="F17" s="15"/>
      <c r="G17" s="15"/>
      <c r="H17" s="15"/>
      <c r="I17" s="15"/>
      <c r="J17" s="15"/>
      <c r="K17" s="30"/>
      <c r="L17" s="31">
        <f>IF(E17="Long",(J17-F17)*K17,(F17-J17)*K17)</f>
      </c>
      <c r="M17" s="32">
        <f>IFERROR(L17/(F17*K17),0)</f>
      </c>
      <c r="N17" s="33">
        <f>IFERROR(L17/((ABS(F17-G17))*K17),0)</f>
      </c>
    </row>
    <row r="18" ht="22" customHeight="1" spans="1:18" x14ac:dyDescent="0.25">
      <c r="C18" s="29">
        <f>IF(AND(A18&lt;&gt;"",B18&lt;&gt;""),B18-A18,"")</f>
      </c>
      <c r="F18" s="15"/>
      <c r="G18" s="15"/>
      <c r="H18" s="15"/>
      <c r="I18" s="15"/>
      <c r="J18" s="15"/>
      <c r="K18" s="30"/>
      <c r="L18" s="31">
        <f>IF(E18="Long",(J18-F18)*K18,(F18-J18)*K18)</f>
      </c>
      <c r="M18" s="32">
        <f>IFERROR(L18/(F18*K18),0)</f>
      </c>
      <c r="N18" s="33">
        <f>IFERROR(L18/((ABS(F18-G18))*K18),0)</f>
      </c>
    </row>
    <row r="19" ht="22" customHeight="1" spans="1:18" x14ac:dyDescent="0.25">
      <c r="C19" s="29">
        <f>IF(AND(A19&lt;&gt;"",B19&lt;&gt;""),B19-A19,"")</f>
      </c>
      <c r="F19" s="15"/>
      <c r="G19" s="15"/>
      <c r="H19" s="15"/>
      <c r="I19" s="15"/>
      <c r="J19" s="15"/>
      <c r="K19" s="30"/>
      <c r="L19" s="31">
        <f>IF(E19="Long",(J19-F19)*K19,(F19-J19)*K19)</f>
      </c>
      <c r="M19" s="32">
        <f>IFERROR(L19/(F19*K19),0)</f>
      </c>
      <c r="N19" s="33">
        <f>IFERROR(L19/((ABS(F19-G19))*K19),0)</f>
      </c>
    </row>
    <row r="20" ht="22" customHeight="1" spans="1:18" x14ac:dyDescent="0.25">
      <c r="C20" s="29">
        <f>IF(AND(A20&lt;&gt;"",B20&lt;&gt;""),B20-A20,"")</f>
      </c>
      <c r="F20" s="15"/>
      <c r="G20" s="15"/>
      <c r="H20" s="15"/>
      <c r="I20" s="15"/>
      <c r="J20" s="15"/>
      <c r="K20" s="30"/>
      <c r="L20" s="31">
        <f>IF(E20="Long",(J20-F20)*K20,(F20-J20)*K20)</f>
      </c>
      <c r="M20" s="32">
        <f>IFERROR(L20/(F20*K20),0)</f>
      </c>
      <c r="N20" s="33">
        <f>IFERROR(L20/((ABS(F20-G20))*K20),0)</f>
      </c>
    </row>
    <row r="21" ht="22" customHeight="1" spans="1:18" x14ac:dyDescent="0.25">
      <c r="C21" s="29">
        <f>IF(AND(A21&lt;&gt;"",B21&lt;&gt;""),B21-A21,"")</f>
      </c>
      <c r="F21" s="15"/>
      <c r="G21" s="15"/>
      <c r="H21" s="15"/>
      <c r="I21" s="15"/>
      <c r="J21" s="15"/>
      <c r="K21" s="30"/>
      <c r="L21" s="31">
        <f>IF(E21="Long",(J21-F21)*K21,(F21-J21)*K21)</f>
      </c>
      <c r="M21" s="32">
        <f>IFERROR(L21/(F21*K21),0)</f>
      </c>
      <c r="N21" s="33">
        <f>IFERROR(L21/((ABS(F21-G21))*K21),0)</f>
      </c>
    </row>
    <row r="22" ht="22" customHeight="1" spans="1:18" x14ac:dyDescent="0.25">
      <c r="C22" s="29">
        <f>IF(AND(A22&lt;&gt;"",B22&lt;&gt;""),B22-A22,"")</f>
      </c>
      <c r="F22" s="15"/>
      <c r="G22" s="15"/>
      <c r="H22" s="15"/>
      <c r="I22" s="15"/>
      <c r="J22" s="15"/>
      <c r="K22" s="30"/>
      <c r="L22" s="31">
        <f>IF(E22="Long",(J22-F22)*K22,(F22-J22)*K22)</f>
      </c>
      <c r="M22" s="32">
        <f>IFERROR(L22/(F22*K22),0)</f>
      </c>
      <c r="N22" s="33">
        <f>IFERROR(L22/((ABS(F22-G22))*K22),0)</f>
      </c>
    </row>
    <row r="23" ht="22" customHeight="1" spans="1:18" x14ac:dyDescent="0.25">
      <c r="C23" s="29">
        <f>IF(AND(A23&lt;&gt;"",B23&lt;&gt;""),B23-A23,"")</f>
      </c>
      <c r="F23" s="15"/>
      <c r="G23" s="15"/>
      <c r="H23" s="15"/>
      <c r="I23" s="15"/>
      <c r="J23" s="15"/>
      <c r="K23" s="30"/>
      <c r="L23" s="31">
        <f>IF(E23="Long",(J23-F23)*K23,(F23-J23)*K23)</f>
      </c>
      <c r="M23" s="32">
        <f>IFERROR(L23/(F23*K23),0)</f>
      </c>
      <c r="N23" s="33">
        <f>IFERROR(L23/((ABS(F23-G23))*K23),0)</f>
      </c>
    </row>
    <row r="24" ht="22" customHeight="1" spans="1:18" x14ac:dyDescent="0.25">
      <c r="C24" s="29">
        <f>IF(AND(A24&lt;&gt;"",B24&lt;&gt;""),B24-A24,"")</f>
      </c>
      <c r="F24" s="15"/>
      <c r="G24" s="15"/>
      <c r="H24" s="15"/>
      <c r="I24" s="15"/>
      <c r="J24" s="15"/>
      <c r="K24" s="30"/>
      <c r="L24" s="31">
        <f>IF(E24="Long",(J24-F24)*K24,(F24-J24)*K24)</f>
      </c>
      <c r="M24" s="32">
        <f>IFERROR(L24/(F24*K24),0)</f>
      </c>
      <c r="N24" s="33">
        <f>IFERROR(L24/((ABS(F24-G24))*K24),0)</f>
      </c>
    </row>
    <row r="25" ht="22" customHeight="1" spans="1:18" x14ac:dyDescent="0.25">
      <c r="C25" s="29">
        <f>IF(AND(A25&lt;&gt;"",B25&lt;&gt;""),B25-A25,"")</f>
      </c>
      <c r="F25" s="15"/>
      <c r="G25" s="15"/>
      <c r="H25" s="15"/>
      <c r="I25" s="15"/>
      <c r="J25" s="15"/>
      <c r="K25" s="30"/>
      <c r="L25" s="31">
        <f>IF(E25="Long",(J25-F25)*K25,(F25-J25)*K25)</f>
      </c>
      <c r="M25" s="32">
        <f>IFERROR(L25/(F25*K25),0)</f>
      </c>
      <c r="N25" s="33">
        <f>IFERROR(L25/((ABS(F25-G25))*K25),0)</f>
      </c>
    </row>
    <row r="26" ht="22" customHeight="1" spans="1:18" x14ac:dyDescent="0.25">
      <c r="C26" s="29">
        <f>IF(AND(A26&lt;&gt;"",B26&lt;&gt;""),B26-A26,"")</f>
      </c>
      <c r="F26" s="15"/>
      <c r="G26" s="15"/>
      <c r="H26" s="15"/>
      <c r="I26" s="15"/>
      <c r="J26" s="15"/>
      <c r="K26" s="30"/>
      <c r="L26" s="31">
        <f>IF(E26="Long",(J26-F26)*K26,(F26-J26)*K26)</f>
      </c>
      <c r="M26" s="32">
        <f>IFERROR(L26/(F26*K26),0)</f>
      </c>
      <c r="N26" s="33">
        <f>IFERROR(L26/((ABS(F26-G26))*K26),0)</f>
      </c>
    </row>
    <row r="27" ht="22" customHeight="1" spans="1:18" x14ac:dyDescent="0.25">
      <c r="C27" s="29">
        <f>IF(AND(A27&lt;&gt;"",B27&lt;&gt;""),B27-A27,"")</f>
      </c>
      <c r="F27" s="15"/>
      <c r="G27" s="15"/>
      <c r="H27" s="15"/>
      <c r="I27" s="15"/>
      <c r="J27" s="15"/>
      <c r="K27" s="30"/>
      <c r="L27" s="31">
        <f>IF(E27="Long",(J27-F27)*K27,(F27-J27)*K27)</f>
      </c>
      <c r="M27" s="32">
        <f>IFERROR(L27/(F27*K27),0)</f>
      </c>
      <c r="N27" s="33">
        <f>IFERROR(L27/((ABS(F27-G27))*K27),0)</f>
      </c>
    </row>
    <row r="28" ht="22" customHeight="1" spans="1:18" x14ac:dyDescent="0.25">
      <c r="C28" s="29">
        <f>IF(AND(A28&lt;&gt;"",B28&lt;&gt;""),B28-A28,"")</f>
      </c>
      <c r="F28" s="15"/>
      <c r="G28" s="15"/>
      <c r="H28" s="15"/>
      <c r="I28" s="15"/>
      <c r="J28" s="15"/>
      <c r="K28" s="30"/>
      <c r="L28" s="31">
        <f>IF(E28="Long",(J28-F28)*K28,(F28-J28)*K28)</f>
      </c>
      <c r="M28" s="32">
        <f>IFERROR(L28/(F28*K28),0)</f>
      </c>
      <c r="N28" s="33">
        <f>IFERROR(L28/((ABS(F28-G28))*K28),0)</f>
      </c>
    </row>
    <row r="29" ht="22" customHeight="1" spans="1:18" x14ac:dyDescent="0.25">
      <c r="C29" s="29">
        <f>IF(AND(A29&lt;&gt;"",B29&lt;&gt;""),B29-A29,"")</f>
      </c>
      <c r="F29" s="15"/>
      <c r="G29" s="15"/>
      <c r="H29" s="15"/>
      <c r="I29" s="15"/>
      <c r="J29" s="15"/>
      <c r="K29" s="30"/>
      <c r="L29" s="31">
        <f>IF(E29="Long",(J29-F29)*K29,(F29-J29)*K29)</f>
      </c>
      <c r="M29" s="32">
        <f>IFERROR(L29/(F29*K29),0)</f>
      </c>
      <c r="N29" s="33">
        <f>IFERROR(L29/((ABS(F29-G29))*K29),0)</f>
      </c>
    </row>
    <row r="30" ht="22" customHeight="1" spans="1:18" x14ac:dyDescent="0.25">
      <c r="C30" s="29">
        <f>IF(AND(A30&lt;&gt;"",B30&lt;&gt;""),B30-A30,"")</f>
      </c>
      <c r="F30" s="15"/>
      <c r="G30" s="15"/>
      <c r="H30" s="15"/>
      <c r="I30" s="15"/>
      <c r="J30" s="15"/>
      <c r="K30" s="30"/>
      <c r="L30" s="31">
        <f>IF(E30="Long",(J30-F30)*K30,(F30-J30)*K30)</f>
      </c>
      <c r="M30" s="32">
        <f>IFERROR(L30/(F30*K30),0)</f>
      </c>
      <c r="N30" s="33">
        <f>IFERROR(L30/((ABS(F30-G30))*K30),0)</f>
      </c>
    </row>
    <row r="31" ht="22" customHeight="1" spans="1:18" x14ac:dyDescent="0.25">
      <c r="C31" s="29">
        <f>IF(AND(A31&lt;&gt;"",B31&lt;&gt;""),B31-A31,"")</f>
      </c>
      <c r="F31" s="15"/>
      <c r="G31" s="15"/>
      <c r="H31" s="15"/>
      <c r="I31" s="15"/>
      <c r="J31" s="15"/>
      <c r="K31" s="30"/>
      <c r="L31" s="31">
        <f>IF(E31="Long",(J31-F31)*K31,(F31-J31)*K31)</f>
      </c>
      <c r="M31" s="32">
        <f>IFERROR(L31/(F31*K31),0)</f>
      </c>
      <c r="N31" s="33">
        <f>IFERROR(L31/((ABS(F31-G31))*K31),0)</f>
      </c>
    </row>
    <row r="32" ht="22" customHeight="1" spans="1:18" x14ac:dyDescent="0.25">
      <c r="C32" s="29">
        <f>IF(AND(A32&lt;&gt;"",B32&lt;&gt;""),B32-A32,"")</f>
      </c>
      <c r="F32" s="15"/>
      <c r="G32" s="15"/>
      <c r="H32" s="15"/>
      <c r="I32" s="15"/>
      <c r="J32" s="15"/>
      <c r="K32" s="30"/>
      <c r="L32" s="31">
        <f>IF(E32="Long",(J32-F32)*K32,(F32-J32)*K32)</f>
      </c>
      <c r="M32" s="32">
        <f>IFERROR(L32/(F32*K32),0)</f>
      </c>
      <c r="N32" s="33">
        <f>IFERROR(L32/((ABS(F32-G32))*K32),0)</f>
      </c>
    </row>
    <row r="33" ht="22" customHeight="1" spans="1:18" x14ac:dyDescent="0.25">
      <c r="C33" s="29">
        <f>IF(AND(A33&lt;&gt;"",B33&lt;&gt;""),B33-A33,"")</f>
      </c>
      <c r="F33" s="15"/>
      <c r="G33" s="15"/>
      <c r="H33" s="15"/>
      <c r="I33" s="15"/>
      <c r="J33" s="15"/>
      <c r="K33" s="30"/>
      <c r="L33" s="31">
        <f>IF(E33="Long",(J33-F33)*K33,(F33-J33)*K33)</f>
      </c>
      <c r="M33" s="32">
        <f>IFERROR(L33/(F33*K33),0)</f>
      </c>
      <c r="N33" s="33">
        <f>IFERROR(L33/((ABS(F33-G33))*K33),0)</f>
      </c>
    </row>
    <row r="34" ht="22" customHeight="1" spans="1:18" x14ac:dyDescent="0.25">
      <c r="C34" s="29">
        <f>IF(AND(A34&lt;&gt;"",B34&lt;&gt;""),B34-A34,"")</f>
      </c>
      <c r="F34" s="15"/>
      <c r="G34" s="15"/>
      <c r="H34" s="15"/>
      <c r="I34" s="15"/>
      <c r="J34" s="15"/>
      <c r="K34" s="30"/>
      <c r="L34" s="31">
        <f>IF(E34="Long",(J34-F34)*K34,(F34-J34)*K34)</f>
      </c>
      <c r="M34" s="32">
        <f>IFERROR(L34/(F34*K34),0)</f>
      </c>
      <c r="N34" s="33">
        <f>IFERROR(L34/((ABS(F34-G34))*K34),0)</f>
      </c>
    </row>
    <row r="35" ht="22" customHeight="1" spans="1:18" x14ac:dyDescent="0.25">
      <c r="C35" s="29">
        <f>IF(AND(A35&lt;&gt;"",B35&lt;&gt;""),B35-A35,"")</f>
      </c>
      <c r="F35" s="15"/>
      <c r="G35" s="15"/>
      <c r="H35" s="15"/>
      <c r="I35" s="15"/>
      <c r="J35" s="15"/>
      <c r="K35" s="30"/>
      <c r="L35" s="31">
        <f>IF(E35="Long",(J35-F35)*K35,(F35-J35)*K35)</f>
      </c>
      <c r="M35" s="32">
        <f>IFERROR(L35/(F35*K35),0)</f>
      </c>
      <c r="N35" s="33">
        <f>IFERROR(L35/((ABS(F35-G35))*K35),0)</f>
      </c>
    </row>
    <row r="36" ht="22" customHeight="1" spans="1:18" x14ac:dyDescent="0.25">
      <c r="C36" s="29">
        <f>IF(AND(A36&lt;&gt;"",B36&lt;&gt;""),B36-A36,"")</f>
      </c>
      <c r="F36" s="15"/>
      <c r="G36" s="15"/>
      <c r="H36" s="15"/>
      <c r="I36" s="15"/>
      <c r="J36" s="15"/>
      <c r="K36" s="30"/>
      <c r="L36" s="31">
        <f>IF(E36="Long",(J36-F36)*K36,(F36-J36)*K36)</f>
      </c>
      <c r="M36" s="32">
        <f>IFERROR(L36/(F36*K36),0)</f>
      </c>
      <c r="N36" s="33">
        <f>IFERROR(L36/((ABS(F36-G36))*K36),0)</f>
      </c>
    </row>
    <row r="37" ht="22" customHeight="1" spans="1:18" x14ac:dyDescent="0.25">
      <c r="C37" s="29">
        <f>IF(AND(A37&lt;&gt;"",B37&lt;&gt;""),B37-A37,"")</f>
      </c>
      <c r="F37" s="15"/>
      <c r="G37" s="15"/>
      <c r="H37" s="15"/>
      <c r="I37" s="15"/>
      <c r="J37" s="15"/>
      <c r="K37" s="30"/>
      <c r="L37" s="31">
        <f>IF(E37="Long",(J37-F37)*K37,(F37-J37)*K37)</f>
      </c>
      <c r="M37" s="32">
        <f>IFERROR(L37/(F37*K37),0)</f>
      </c>
      <c r="N37" s="33">
        <f>IFERROR(L37/((ABS(F37-G37))*K37),0)</f>
      </c>
    </row>
    <row r="38" ht="22" customHeight="1" spans="1:18" x14ac:dyDescent="0.25">
      <c r="C38" s="29">
        <f>IF(AND(A38&lt;&gt;"",B38&lt;&gt;""),B38-A38,"")</f>
      </c>
      <c r="F38" s="15"/>
      <c r="G38" s="15"/>
      <c r="H38" s="15"/>
      <c r="I38" s="15"/>
      <c r="J38" s="15"/>
      <c r="K38" s="30"/>
      <c r="L38" s="31">
        <f>IF(E38="Long",(J38-F38)*K38,(F38-J38)*K38)</f>
      </c>
      <c r="M38" s="32">
        <f>IFERROR(L38/(F38*K38),0)</f>
      </c>
      <c r="N38" s="33">
        <f>IFERROR(L38/((ABS(F38-G38))*K38),0)</f>
      </c>
    </row>
    <row r="39" ht="22" customHeight="1" spans="1:18" x14ac:dyDescent="0.25">
      <c r="C39" s="29">
        <f>IF(AND(A39&lt;&gt;"",B39&lt;&gt;""),B39-A39,"")</f>
      </c>
      <c r="F39" s="15"/>
      <c r="G39" s="15"/>
      <c r="H39" s="15"/>
      <c r="I39" s="15"/>
      <c r="J39" s="15"/>
      <c r="K39" s="30"/>
      <c r="L39" s="31">
        <f>IF(E39="Long",(J39-F39)*K39,(F39-J39)*K39)</f>
      </c>
      <c r="M39" s="32">
        <f>IFERROR(L39/(F39*K39),0)</f>
      </c>
      <c r="N39" s="33">
        <f>IFERROR(L39/((ABS(F39-G39))*K39),0)</f>
      </c>
    </row>
    <row r="40" ht="22" customHeight="1" spans="1:18" x14ac:dyDescent="0.25">
      <c r="C40" s="29">
        <f>IF(AND(A40&lt;&gt;"",B40&lt;&gt;""),B40-A40,"")</f>
      </c>
      <c r="F40" s="15"/>
      <c r="G40" s="15"/>
      <c r="H40" s="15"/>
      <c r="I40" s="15"/>
      <c r="J40" s="15"/>
      <c r="K40" s="30"/>
      <c r="L40" s="31">
        <f>IF(E40="Long",(J40-F40)*K40,(F40-J40)*K40)</f>
      </c>
      <c r="M40" s="32">
        <f>IFERROR(L40/(F40*K40),0)</f>
      </c>
      <c r="N40" s="33">
        <f>IFERROR(L40/((ABS(F40-G40))*K40),0)</f>
      </c>
    </row>
    <row r="41" ht="22" customHeight="1" spans="1:18" x14ac:dyDescent="0.25">
      <c r="C41" s="29">
        <f>IF(AND(A41&lt;&gt;"",B41&lt;&gt;""),B41-A41,"")</f>
      </c>
      <c r="F41" s="15"/>
      <c r="G41" s="15"/>
      <c r="H41" s="15"/>
      <c r="I41" s="15"/>
      <c r="J41" s="15"/>
      <c r="K41" s="30"/>
      <c r="L41" s="31">
        <f>IF(E41="Long",(J41-F41)*K41,(F41-J41)*K41)</f>
      </c>
      <c r="M41" s="32">
        <f>IFERROR(L41/(F41*K41),0)</f>
      </c>
      <c r="N41" s="33">
        <f>IFERROR(L41/((ABS(F41-G41))*K41),0)</f>
      </c>
    </row>
    <row r="42" ht="22" customHeight="1" spans="1:18" x14ac:dyDescent="0.25">
      <c r="C42" s="29">
        <f>IF(AND(A42&lt;&gt;"",B42&lt;&gt;""),B42-A42,"")</f>
      </c>
      <c r="F42" s="15"/>
      <c r="G42" s="15"/>
      <c r="H42" s="15"/>
      <c r="I42" s="15"/>
      <c r="J42" s="15"/>
      <c r="K42" s="30"/>
      <c r="L42" s="31">
        <f>IF(E42="Long",(J42-F42)*K42,(F42-J42)*K42)</f>
      </c>
      <c r="M42" s="32">
        <f>IFERROR(L42/(F42*K42),0)</f>
      </c>
      <c r="N42" s="33">
        <f>IFERROR(L42/((ABS(F42-G42))*K42),0)</f>
      </c>
    </row>
    <row r="43" ht="22" customHeight="1" spans="1:18" x14ac:dyDescent="0.25">
      <c r="C43" s="29">
        <f>IF(AND(A43&lt;&gt;"",B43&lt;&gt;""),B43-A43,"")</f>
      </c>
      <c r="F43" s="15"/>
      <c r="G43" s="15"/>
      <c r="H43" s="15"/>
      <c r="I43" s="15"/>
      <c r="J43" s="15"/>
      <c r="K43" s="30"/>
      <c r="L43" s="31">
        <f>IF(E43="Long",(J43-F43)*K43,(F43-J43)*K43)</f>
      </c>
      <c r="M43" s="32">
        <f>IFERROR(L43/(F43*K43),0)</f>
      </c>
      <c r="N43" s="33">
        <f>IFERROR(L43/((ABS(F43-G43))*K43),0)</f>
      </c>
    </row>
    <row r="44" ht="22" customHeight="1" spans="1:18" x14ac:dyDescent="0.25">
      <c r="C44" s="29">
        <f>IF(AND(A44&lt;&gt;"",B44&lt;&gt;""),B44-A44,"")</f>
      </c>
      <c r="F44" s="15"/>
      <c r="G44" s="15"/>
      <c r="H44" s="15"/>
      <c r="I44" s="15"/>
      <c r="J44" s="15"/>
      <c r="K44" s="30"/>
      <c r="L44" s="31">
        <f>IF(E44="Long",(J44-F44)*K44,(F44-J44)*K44)</f>
      </c>
      <c r="M44" s="32">
        <f>IFERROR(L44/(F44*K44),0)</f>
      </c>
      <c r="N44" s="33">
        <f>IFERROR(L44/((ABS(F44-G44))*K44),0)</f>
      </c>
    </row>
    <row r="45" ht="22" customHeight="1" spans="1:18" x14ac:dyDescent="0.25">
      <c r="C45" s="29">
        <f>IF(AND(A45&lt;&gt;"",B45&lt;&gt;""),B45-A45,"")</f>
      </c>
      <c r="F45" s="15"/>
      <c r="G45" s="15"/>
      <c r="H45" s="15"/>
      <c r="I45" s="15"/>
      <c r="J45" s="15"/>
      <c r="K45" s="30"/>
      <c r="L45" s="31">
        <f>IF(E45="Long",(J45-F45)*K45,(F45-J45)*K45)</f>
      </c>
      <c r="M45" s="32">
        <f>IFERROR(L45/(F45*K45),0)</f>
      </c>
      <c r="N45" s="33">
        <f>IFERROR(L45/((ABS(F45-G45))*K45),0)</f>
      </c>
    </row>
    <row r="46" ht="22" customHeight="1" spans="1:18" x14ac:dyDescent="0.25">
      <c r="C46" s="29">
        <f>IF(AND(A46&lt;&gt;"",B46&lt;&gt;""),B46-A46,"")</f>
      </c>
      <c r="F46" s="15"/>
      <c r="G46" s="15"/>
      <c r="H46" s="15"/>
      <c r="I46" s="15"/>
      <c r="J46" s="15"/>
      <c r="K46" s="30"/>
      <c r="L46" s="31">
        <f>IF(E46="Long",(J46-F46)*K46,(F46-J46)*K46)</f>
      </c>
      <c r="M46" s="32">
        <f>IFERROR(L46/(F46*K46),0)</f>
      </c>
      <c r="N46" s="33">
        <f>IFERROR(L46/((ABS(F46-G46))*K46),0)</f>
      </c>
    </row>
    <row r="47" ht="22" customHeight="1" spans="1:18" x14ac:dyDescent="0.25">
      <c r="C47" s="29">
        <f>IF(AND(A47&lt;&gt;"",B47&lt;&gt;""),B47-A47,"")</f>
      </c>
      <c r="F47" s="15"/>
      <c r="G47" s="15"/>
      <c r="H47" s="15"/>
      <c r="I47" s="15"/>
      <c r="J47" s="15"/>
      <c r="K47" s="30"/>
      <c r="L47" s="31">
        <f>IF(E47="Long",(J47-F47)*K47,(F47-J47)*K47)</f>
      </c>
      <c r="M47" s="32">
        <f>IFERROR(L47/(F47*K47),0)</f>
      </c>
      <c r="N47" s="33">
        <f>IFERROR(L47/((ABS(F47-G47))*K47),0)</f>
      </c>
    </row>
    <row r="48" ht="22" customHeight="1" spans="1:18" x14ac:dyDescent="0.25">
      <c r="C48" s="29">
        <f>IF(AND(A48&lt;&gt;"",B48&lt;&gt;""),B48-A48,"")</f>
      </c>
      <c r="F48" s="15"/>
      <c r="G48" s="15"/>
      <c r="H48" s="15"/>
      <c r="I48" s="15"/>
      <c r="J48" s="15"/>
      <c r="K48" s="30"/>
      <c r="L48" s="31">
        <f>IF(E48="Long",(J48-F48)*K48,(F48-J48)*K48)</f>
      </c>
      <c r="M48" s="32">
        <f>IFERROR(L48/(F48*K48),0)</f>
      </c>
      <c r="N48" s="33">
        <f>IFERROR(L48/((ABS(F48-G48))*K48),0)</f>
      </c>
    </row>
    <row r="49" ht="22" customHeight="1" spans="1:18" x14ac:dyDescent="0.25">
      <c r="C49" s="29">
        <f>IF(AND(A49&lt;&gt;"",B49&lt;&gt;""),B49-A49,"")</f>
      </c>
      <c r="F49" s="15"/>
      <c r="G49" s="15"/>
      <c r="H49" s="15"/>
      <c r="I49" s="15"/>
      <c r="J49" s="15"/>
      <c r="K49" s="30"/>
      <c r="L49" s="31">
        <f>IF(E49="Long",(J49-F49)*K49,(F49-J49)*K49)</f>
      </c>
      <c r="M49" s="32">
        <f>IFERROR(L49/(F49*K49),0)</f>
      </c>
      <c r="N49" s="33">
        <f>IFERROR(L49/((ABS(F49-G49))*K49),0)</f>
      </c>
    </row>
    <row r="50" ht="22" customHeight="1" spans="1:18" x14ac:dyDescent="0.25">
      <c r="C50" s="29">
        <f>IF(AND(A50&lt;&gt;"",B50&lt;&gt;""),B50-A50,"")</f>
      </c>
      <c r="F50" s="15"/>
      <c r="G50" s="15"/>
      <c r="H50" s="15"/>
      <c r="I50" s="15"/>
      <c r="J50" s="15"/>
      <c r="K50" s="30"/>
      <c r="L50" s="31">
        <f>IF(E50="Long",(J50-F50)*K50,(F50-J50)*K50)</f>
      </c>
      <c r="M50" s="32">
        <f>IFERROR(L50/(F50*K50),0)</f>
      </c>
      <c r="N50" s="33">
        <f>IFERROR(L50/((ABS(F50-G50))*K50),0)</f>
      </c>
    </row>
    <row r="51" ht="22" customHeight="1" spans="1:18" x14ac:dyDescent="0.25">
      <c r="C51" s="29">
        <f>IF(AND(A51&lt;&gt;"",B51&lt;&gt;""),B51-A51,"")</f>
      </c>
      <c r="F51" s="15"/>
      <c r="G51" s="15"/>
      <c r="H51" s="15"/>
      <c r="I51" s="15"/>
      <c r="J51" s="15"/>
      <c r="K51" s="30"/>
      <c r="L51" s="31">
        <f>IF(E51="Long",(J51-F51)*K51,(F51-J51)*K51)</f>
      </c>
      <c r="M51" s="32">
        <f>IFERROR(L51/(F51*K51),0)</f>
      </c>
      <c r="N51" s="33">
        <f>IFERROR(L51/((ABS(F51-G51))*K51),0)</f>
      </c>
    </row>
    <row r="52" ht="22" customHeight="1" spans="1:18" x14ac:dyDescent="0.25">
      <c r="C52" s="29">
        <f>IF(AND(A52&lt;&gt;"",B52&lt;&gt;""),B52-A52,"")</f>
      </c>
      <c r="F52" s="15"/>
      <c r="G52" s="15"/>
      <c r="H52" s="15"/>
      <c r="I52" s="15"/>
      <c r="J52" s="15"/>
      <c r="K52" s="30"/>
      <c r="L52" s="31">
        <f>IF(E52="Long",(J52-F52)*K52,(F52-J52)*K52)</f>
      </c>
      <c r="M52" s="32">
        <f>IFERROR(L52/(F52*K52),0)</f>
      </c>
      <c r="N52" s="33">
        <f>IFERROR(L52/((ABS(F52-G52))*K52),0)</f>
      </c>
    </row>
    <row r="53" ht="22" customHeight="1" spans="1:18" x14ac:dyDescent="0.25">
      <c r="C53" s="29">
        <f>IF(AND(A53&lt;&gt;"",B53&lt;&gt;""),B53-A53,"")</f>
      </c>
      <c r="F53" s="15"/>
      <c r="G53" s="15"/>
      <c r="H53" s="15"/>
      <c r="I53" s="15"/>
      <c r="J53" s="15"/>
      <c r="K53" s="30"/>
      <c r="L53" s="31">
        <f>IF(E53="Long",(J53-F53)*K53,(F53-J53)*K53)</f>
      </c>
      <c r="M53" s="32">
        <f>IFERROR(L53/(F53*K53),0)</f>
      </c>
      <c r="N53" s="33">
        <f>IFERROR(L53/((ABS(F53-G53))*K53),0)</f>
      </c>
    </row>
    <row r="54" ht="22" customHeight="1" spans="1:18" x14ac:dyDescent="0.25">
      <c r="C54" s="29">
        <f>IF(AND(A54&lt;&gt;"",B54&lt;&gt;""),B54-A54,"")</f>
      </c>
      <c r="F54" s="15"/>
      <c r="G54" s="15"/>
      <c r="H54" s="15"/>
      <c r="I54" s="15"/>
      <c r="J54" s="15"/>
      <c r="K54" s="30"/>
      <c r="L54" s="31">
        <f>IF(E54="Long",(J54-F54)*K54,(F54-J54)*K54)</f>
      </c>
      <c r="M54" s="32">
        <f>IFERROR(L54/(F54*K54),0)</f>
      </c>
      <c r="N54" s="33">
        <f>IFERROR(L54/((ABS(F54-G54))*K54),0)</f>
      </c>
    </row>
    <row r="55" ht="22" customHeight="1" spans="1:18" x14ac:dyDescent="0.25">
      <c r="C55" s="29">
        <f>IF(AND(A55&lt;&gt;"",B55&lt;&gt;""),B55-A55,"")</f>
      </c>
      <c r="F55" s="15"/>
      <c r="G55" s="15"/>
      <c r="H55" s="15"/>
      <c r="I55" s="15"/>
      <c r="J55" s="15"/>
      <c r="K55" s="30"/>
      <c r="L55" s="31">
        <f>IF(E55="Long",(J55-F55)*K55,(F55-J55)*K55)</f>
      </c>
      <c r="M55" s="32">
        <f>IFERROR(L55/(F55*K55),0)</f>
      </c>
      <c r="N55" s="33">
        <f>IFERROR(L55/((ABS(F55-G55))*K55),0)</f>
      </c>
    </row>
    <row r="56" ht="22" customHeight="1" spans="1:18" x14ac:dyDescent="0.25">
      <c r="C56" s="29">
        <f>IF(AND(A56&lt;&gt;"",B56&lt;&gt;""),B56-A56,"")</f>
      </c>
      <c r="F56" s="15"/>
      <c r="G56" s="15"/>
      <c r="H56" s="15"/>
      <c r="I56" s="15"/>
      <c r="J56" s="15"/>
      <c r="K56" s="30"/>
      <c r="L56" s="31">
        <f>IF(E56="Long",(J56-F56)*K56,(F56-J56)*K56)</f>
      </c>
      <c r="M56" s="32">
        <f>IFERROR(L56/(F56*K56),0)</f>
      </c>
      <c r="N56" s="33">
        <f>IFERROR(L56/((ABS(F56-G56))*K56),0)</f>
      </c>
    </row>
    <row r="57" ht="22" customHeight="1" spans="1:18" x14ac:dyDescent="0.25">
      <c r="C57" s="29">
        <f>IF(AND(A57&lt;&gt;"",B57&lt;&gt;""),B57-A57,"")</f>
      </c>
      <c r="F57" s="15"/>
      <c r="G57" s="15"/>
      <c r="H57" s="15"/>
      <c r="I57" s="15"/>
      <c r="J57" s="15"/>
      <c r="K57" s="30"/>
      <c r="L57" s="31">
        <f>IF(E57="Long",(J57-F57)*K57,(F57-J57)*K57)</f>
      </c>
      <c r="M57" s="32">
        <f>IFERROR(L57/(F57*K57),0)</f>
      </c>
      <c r="N57" s="33">
        <f>IFERROR(L57/((ABS(F57-G57))*K57),0)</f>
      </c>
    </row>
    <row r="58" ht="22" customHeight="1" spans="1:18" x14ac:dyDescent="0.25">
      <c r="C58" s="29">
        <f>IF(AND(A58&lt;&gt;"",B58&lt;&gt;""),B58-A58,"")</f>
      </c>
      <c r="F58" s="15"/>
      <c r="G58" s="15"/>
      <c r="H58" s="15"/>
      <c r="I58" s="15"/>
      <c r="J58" s="15"/>
      <c r="K58" s="30"/>
      <c r="L58" s="31">
        <f>IF(E58="Long",(J58-F58)*K58,(F58-J58)*K58)</f>
      </c>
      <c r="M58" s="32">
        <f>IFERROR(L58/(F58*K58),0)</f>
      </c>
      <c r="N58" s="33">
        <f>IFERROR(L58/((ABS(F58-G58))*K58),0)</f>
      </c>
    </row>
    <row r="59" ht="22" customHeight="1" spans="1:18" x14ac:dyDescent="0.25">
      <c r="C59" s="29">
        <f>IF(AND(A59&lt;&gt;"",B59&lt;&gt;""),B59-A59,"")</f>
      </c>
      <c r="F59" s="15"/>
      <c r="G59" s="15"/>
      <c r="H59" s="15"/>
      <c r="I59" s="15"/>
      <c r="J59" s="15"/>
      <c r="K59" s="30"/>
      <c r="L59" s="31">
        <f>IF(E59="Long",(J59-F59)*K59,(F59-J59)*K59)</f>
      </c>
      <c r="M59" s="32">
        <f>IFERROR(L59/(F59*K59),0)</f>
      </c>
      <c r="N59" s="33">
        <f>IFERROR(L59/((ABS(F59-G59))*K59),0)</f>
      </c>
    </row>
    <row r="60" ht="22" customHeight="1" spans="1:18" x14ac:dyDescent="0.25">
      <c r="C60" s="29">
        <f>IF(AND(A60&lt;&gt;"",B60&lt;&gt;""),B60-A60,"")</f>
      </c>
      <c r="F60" s="15"/>
      <c r="G60" s="15"/>
      <c r="H60" s="15"/>
      <c r="I60" s="15"/>
      <c r="J60" s="15"/>
      <c r="K60" s="30"/>
      <c r="L60" s="31">
        <f>IF(E60="Long",(J60-F60)*K60,(F60-J60)*K60)</f>
      </c>
      <c r="M60" s="32">
        <f>IFERROR(L60/(F60*K60),0)</f>
      </c>
      <c r="N60" s="33">
        <f>IFERROR(L60/((ABS(F60-G60))*K60),0)</f>
      </c>
    </row>
    <row r="61" ht="22" customHeight="1" spans="1:18" x14ac:dyDescent="0.25">
      <c r="C61" s="29">
        <f>IF(AND(A61&lt;&gt;"",B61&lt;&gt;""),B61-A61,"")</f>
      </c>
      <c r="F61" s="15"/>
      <c r="G61" s="15"/>
      <c r="H61" s="15"/>
      <c r="I61" s="15"/>
      <c r="J61" s="15"/>
      <c r="K61" s="30"/>
      <c r="L61" s="31">
        <f>IF(E61="Long",(J61-F61)*K61,(F61-J61)*K61)</f>
      </c>
      <c r="M61" s="32">
        <f>IFERROR(L61/(F61*K61),0)</f>
      </c>
      <c r="N61" s="33">
        <f>IFERROR(L61/((ABS(F61-G61))*K61),0)</f>
      </c>
    </row>
    <row r="62" ht="22" customHeight="1" spans="1:18" x14ac:dyDescent="0.25">
      <c r="C62" s="29">
        <f>IF(AND(A62&lt;&gt;"",B62&lt;&gt;""),B62-A62,"")</f>
      </c>
      <c r="F62" s="15"/>
      <c r="G62" s="15"/>
      <c r="H62" s="15"/>
      <c r="I62" s="15"/>
      <c r="J62" s="15"/>
      <c r="K62" s="30"/>
      <c r="L62" s="31">
        <f>IF(E62="Long",(J62-F62)*K62,(F62-J62)*K62)</f>
      </c>
      <c r="M62" s="32">
        <f>IFERROR(L62/(F62*K62),0)</f>
      </c>
      <c r="N62" s="33">
        <f>IFERROR(L62/((ABS(F62-G62))*K62),0)</f>
      </c>
    </row>
    <row r="63" ht="22" customHeight="1" spans="1:18" x14ac:dyDescent="0.25">
      <c r="C63" s="29">
        <f>IF(AND(A63&lt;&gt;"",B63&lt;&gt;""),B63-A63,"")</f>
      </c>
      <c r="F63" s="15"/>
      <c r="G63" s="15"/>
      <c r="H63" s="15"/>
      <c r="I63" s="15"/>
      <c r="J63" s="15"/>
      <c r="K63" s="30"/>
      <c r="L63" s="31">
        <f>IF(E63="Long",(J63-F63)*K63,(F63-J63)*K63)</f>
      </c>
      <c r="M63" s="32">
        <f>IFERROR(L63/(F63*K63),0)</f>
      </c>
      <c r="N63" s="33">
        <f>IFERROR(L63/((ABS(F63-G63))*K63),0)</f>
      </c>
    </row>
    <row r="64" ht="22" customHeight="1" spans="1:18" x14ac:dyDescent="0.25">
      <c r="C64" s="29">
        <f>IF(AND(A64&lt;&gt;"",B64&lt;&gt;""),B64-A64,"")</f>
      </c>
      <c r="F64" s="15"/>
      <c r="G64" s="15"/>
      <c r="H64" s="15"/>
      <c r="I64" s="15"/>
      <c r="J64" s="15"/>
      <c r="K64" s="30"/>
      <c r="L64" s="31">
        <f>IF(E64="Long",(J64-F64)*K64,(F64-J64)*K64)</f>
      </c>
      <c r="M64" s="32">
        <f>IFERROR(L64/(F64*K64),0)</f>
      </c>
      <c r="N64" s="33">
        <f>IFERROR(L64/((ABS(F64-G64))*K64),0)</f>
      </c>
    </row>
    <row r="65" ht="22" customHeight="1" spans="1:18" x14ac:dyDescent="0.25">
      <c r="C65" s="29">
        <f>IF(AND(A65&lt;&gt;"",B65&lt;&gt;""),B65-A65,"")</f>
      </c>
      <c r="F65" s="15"/>
      <c r="G65" s="15"/>
      <c r="H65" s="15"/>
      <c r="I65" s="15"/>
      <c r="J65" s="15"/>
      <c r="K65" s="30"/>
      <c r="L65" s="31">
        <f>IF(E65="Long",(J65-F65)*K65,(F65-J65)*K65)</f>
      </c>
      <c r="M65" s="32">
        <f>IFERROR(L65/(F65*K65),0)</f>
      </c>
      <c r="N65" s="33">
        <f>IFERROR(L65/((ABS(F65-G65))*K65),0)</f>
      </c>
    </row>
    <row r="66" ht="22" customHeight="1" spans="1:18" x14ac:dyDescent="0.25">
      <c r="C66" s="29">
        <f>IF(AND(A66&lt;&gt;"",B66&lt;&gt;""),B66-A66,"")</f>
      </c>
      <c r="F66" s="15"/>
      <c r="G66" s="15"/>
      <c r="H66" s="15"/>
      <c r="I66" s="15"/>
      <c r="J66" s="15"/>
      <c r="K66" s="30"/>
      <c r="L66" s="31">
        <f>IF(E66="Long",(J66-F66)*K66,(F66-J66)*K66)</f>
      </c>
      <c r="M66" s="32">
        <f>IFERROR(L66/(F66*K66),0)</f>
      </c>
      <c r="N66" s="33">
        <f>IFERROR(L66/((ABS(F66-G66))*K66),0)</f>
      </c>
    </row>
    <row r="67" ht="22" customHeight="1" spans="1:18" x14ac:dyDescent="0.25">
      <c r="C67" s="29">
        <f>IF(AND(A67&lt;&gt;"",B67&lt;&gt;""),B67-A67,"")</f>
      </c>
      <c r="F67" s="15"/>
      <c r="G67" s="15"/>
      <c r="H67" s="15"/>
      <c r="I67" s="15"/>
      <c r="J67" s="15"/>
      <c r="K67" s="30"/>
      <c r="L67" s="31">
        <f>IF(E67="Long",(J67-F67)*K67,(F67-J67)*K67)</f>
      </c>
      <c r="M67" s="32">
        <f>IFERROR(L67/(F67*K67),0)</f>
      </c>
      <c r="N67" s="33">
        <f>IFERROR(L67/((ABS(F67-G67))*K67),0)</f>
      </c>
    </row>
    <row r="68" ht="22" customHeight="1" spans="1:18" x14ac:dyDescent="0.25">
      <c r="C68" s="29">
        <f>IF(AND(A68&lt;&gt;"",B68&lt;&gt;""),B68-A68,"")</f>
      </c>
      <c r="F68" s="15"/>
      <c r="G68" s="15"/>
      <c r="H68" s="15"/>
      <c r="I68" s="15"/>
      <c r="J68" s="15"/>
      <c r="K68" s="30"/>
      <c r="L68" s="31">
        <f>IF(E68="Long",(J68-F68)*K68,(F68-J68)*K68)</f>
      </c>
      <c r="M68" s="32">
        <f>IFERROR(L68/(F68*K68),0)</f>
      </c>
      <c r="N68" s="33">
        <f>IFERROR(L68/((ABS(F68-G68))*K68),0)</f>
      </c>
    </row>
    <row r="69" ht="22" customHeight="1" spans="1:18" x14ac:dyDescent="0.25">
      <c r="C69" s="29">
        <f>IF(AND(A69&lt;&gt;"",B69&lt;&gt;""),B69-A69,"")</f>
      </c>
      <c r="F69" s="15"/>
      <c r="G69" s="15"/>
      <c r="H69" s="15"/>
      <c r="I69" s="15"/>
      <c r="J69" s="15"/>
      <c r="K69" s="30"/>
      <c r="L69" s="31">
        <f>IF(E69="Long",(J69-F69)*K69,(F69-J69)*K69)</f>
      </c>
      <c r="M69" s="32">
        <f>IFERROR(L69/(F69*K69),0)</f>
      </c>
      <c r="N69" s="33">
        <f>IFERROR(L69/((ABS(F69-G69))*K69),0)</f>
      </c>
    </row>
    <row r="70" ht="22" customHeight="1" spans="1:18" x14ac:dyDescent="0.25">
      <c r="C70" s="29">
        <f>IF(AND(A70&lt;&gt;"",B70&lt;&gt;""),B70-A70,"")</f>
      </c>
      <c r="F70" s="15"/>
      <c r="G70" s="15"/>
      <c r="H70" s="15"/>
      <c r="I70" s="15"/>
      <c r="J70" s="15"/>
      <c r="K70" s="30"/>
      <c r="L70" s="31">
        <f>IF(E70="Long",(J70-F70)*K70,(F70-J70)*K70)</f>
      </c>
      <c r="M70" s="32">
        <f>IFERROR(L70/(F70*K70),0)</f>
      </c>
      <c r="N70" s="33">
        <f>IFERROR(L70/((ABS(F70-G70))*K70),0)</f>
      </c>
    </row>
    <row r="71" ht="22" customHeight="1" spans="1:18" x14ac:dyDescent="0.25">
      <c r="C71" s="29">
        <f>IF(AND(A71&lt;&gt;"",B71&lt;&gt;""),B71-A71,"")</f>
      </c>
      <c r="F71" s="15"/>
      <c r="G71" s="15"/>
      <c r="H71" s="15"/>
      <c r="I71" s="15"/>
      <c r="J71" s="15"/>
      <c r="K71" s="30"/>
      <c r="L71" s="31">
        <f>IF(E71="Long",(J71-F71)*K71,(F71-J71)*K71)</f>
      </c>
      <c r="M71" s="32">
        <f>IFERROR(L71/(F71*K71),0)</f>
      </c>
      <c r="N71" s="33">
        <f>IFERROR(L71/((ABS(F71-G71))*K71),0)</f>
      </c>
    </row>
    <row r="72" ht="22" customHeight="1" spans="1:18" x14ac:dyDescent="0.25">
      <c r="C72" s="29">
        <f>IF(AND(A72&lt;&gt;"",B72&lt;&gt;""),B72-A72,"")</f>
      </c>
      <c r="F72" s="15"/>
      <c r="G72" s="15"/>
      <c r="H72" s="15"/>
      <c r="I72" s="15"/>
      <c r="J72" s="15"/>
      <c r="K72" s="30"/>
      <c r="L72" s="31">
        <f>IF(E72="Long",(J72-F72)*K72,(F72-J72)*K72)</f>
      </c>
      <c r="M72" s="32">
        <f>IFERROR(L72/(F72*K72),0)</f>
      </c>
      <c r="N72" s="33">
        <f>IFERROR(L72/((ABS(F72-G72))*K72),0)</f>
      </c>
    </row>
    <row r="73" ht="22" customHeight="1" spans="1:18" x14ac:dyDescent="0.25">
      <c r="C73" s="29">
        <f>IF(AND(A73&lt;&gt;"",B73&lt;&gt;""),B73-A73,"")</f>
      </c>
      <c r="F73" s="15"/>
      <c r="G73" s="15"/>
      <c r="H73" s="15"/>
      <c r="I73" s="15"/>
      <c r="J73" s="15"/>
      <c r="K73" s="30"/>
      <c r="L73" s="31">
        <f>IF(E73="Long",(J73-F73)*K73,(F73-J73)*K73)</f>
      </c>
      <c r="M73" s="32">
        <f>IFERROR(L73/(F73*K73),0)</f>
      </c>
      <c r="N73" s="33">
        <f>IFERROR(L73/((ABS(F73-G73))*K73),0)</f>
      </c>
    </row>
    <row r="74" ht="22" customHeight="1" spans="1:18" x14ac:dyDescent="0.25">
      <c r="C74" s="29">
        <f>IF(AND(A74&lt;&gt;"",B74&lt;&gt;""),B74-A74,"")</f>
      </c>
      <c r="F74" s="15"/>
      <c r="G74" s="15"/>
      <c r="H74" s="15"/>
      <c r="I74" s="15"/>
      <c r="J74" s="15"/>
      <c r="K74" s="30"/>
      <c r="L74" s="31">
        <f>IF(E74="Long",(J74-F74)*K74,(F74-J74)*K74)</f>
      </c>
      <c r="M74" s="32">
        <f>IFERROR(L74/(F74*K74),0)</f>
      </c>
      <c r="N74" s="33">
        <f>IFERROR(L74/((ABS(F74-G74))*K74),0)</f>
      </c>
    </row>
    <row r="75" ht="22" customHeight="1" spans="1:18" x14ac:dyDescent="0.25">
      <c r="C75" s="29">
        <f>IF(AND(A75&lt;&gt;"",B75&lt;&gt;""),B75-A75,"")</f>
      </c>
      <c r="F75" s="15"/>
      <c r="G75" s="15"/>
      <c r="H75" s="15"/>
      <c r="I75" s="15"/>
      <c r="J75" s="15"/>
      <c r="K75" s="30"/>
      <c r="L75" s="31">
        <f>IF(E75="Long",(J75-F75)*K75,(F75-J75)*K75)</f>
      </c>
      <c r="M75" s="32">
        <f>IFERROR(L75/(F75*K75),0)</f>
      </c>
      <c r="N75" s="33">
        <f>IFERROR(L75/((ABS(F75-G75))*K75),0)</f>
      </c>
    </row>
    <row r="76" ht="22" customHeight="1" spans="1:18" x14ac:dyDescent="0.25">
      <c r="C76" s="29">
        <f>IF(AND(A76&lt;&gt;"",B76&lt;&gt;""),B76-A76,"")</f>
      </c>
      <c r="F76" s="15"/>
      <c r="G76" s="15"/>
      <c r="H76" s="15"/>
      <c r="I76" s="15"/>
      <c r="J76" s="15"/>
      <c r="K76" s="30"/>
      <c r="L76" s="31">
        <f>IF(E76="Long",(J76-F76)*K76,(F76-J76)*K76)</f>
      </c>
      <c r="M76" s="32">
        <f>IFERROR(L76/(F76*K76),0)</f>
      </c>
      <c r="N76" s="33">
        <f>IFERROR(L76/((ABS(F76-G76))*K76),0)</f>
      </c>
    </row>
    <row r="77" ht="22" customHeight="1" spans="1:18" x14ac:dyDescent="0.25">
      <c r="C77" s="29">
        <f>IF(AND(A77&lt;&gt;"",B77&lt;&gt;""),B77-A77,"")</f>
      </c>
      <c r="F77" s="15"/>
      <c r="G77" s="15"/>
      <c r="H77" s="15"/>
      <c r="I77" s="15"/>
      <c r="J77" s="15"/>
      <c r="K77" s="30"/>
      <c r="L77" s="31">
        <f>IF(E77="Long",(J77-F77)*K77,(F77-J77)*K77)</f>
      </c>
      <c r="M77" s="32">
        <f>IFERROR(L77/(F77*K77),0)</f>
      </c>
      <c r="N77" s="33">
        <f>IFERROR(L77/((ABS(F77-G77))*K77),0)</f>
      </c>
    </row>
    <row r="78" ht="22" customHeight="1" spans="1:18" x14ac:dyDescent="0.25">
      <c r="C78" s="29">
        <f>IF(AND(A78&lt;&gt;"",B78&lt;&gt;""),B78-A78,"")</f>
      </c>
      <c r="F78" s="15"/>
      <c r="G78" s="15"/>
      <c r="H78" s="15"/>
      <c r="I78" s="15"/>
      <c r="J78" s="15"/>
      <c r="K78" s="30"/>
      <c r="L78" s="31">
        <f>IF(E78="Long",(J78-F78)*K78,(F78-J78)*K78)</f>
      </c>
      <c r="M78" s="32">
        <f>IFERROR(L78/(F78*K78),0)</f>
      </c>
      <c r="N78" s="33">
        <f>IFERROR(L78/((ABS(F78-G78))*K78),0)</f>
      </c>
    </row>
    <row r="79" ht="22" customHeight="1" spans="1:18" x14ac:dyDescent="0.25">
      <c r="C79" s="29">
        <f>IF(AND(A79&lt;&gt;"",B79&lt;&gt;""),B79-A79,"")</f>
      </c>
      <c r="F79" s="15"/>
      <c r="G79" s="15"/>
      <c r="H79" s="15"/>
      <c r="I79" s="15"/>
      <c r="J79" s="15"/>
      <c r="K79" s="30"/>
      <c r="L79" s="31">
        <f>IF(E79="Long",(J79-F79)*K79,(F79-J79)*K79)</f>
      </c>
      <c r="M79" s="32">
        <f>IFERROR(L79/(F79*K79),0)</f>
      </c>
      <c r="N79" s="33">
        <f>IFERROR(L79/((ABS(F79-G79))*K79),0)</f>
      </c>
    </row>
    <row r="80" ht="22" customHeight="1" spans="1:18" x14ac:dyDescent="0.25">
      <c r="C80" s="29">
        <f>IF(AND(A80&lt;&gt;"",B80&lt;&gt;""),B80-A80,"")</f>
      </c>
      <c r="F80" s="15"/>
      <c r="G80" s="15"/>
      <c r="H80" s="15"/>
      <c r="I80" s="15"/>
      <c r="J80" s="15"/>
      <c r="K80" s="30"/>
      <c r="L80" s="31">
        <f>IF(E80="Long",(J80-F80)*K80,(F80-J80)*K80)</f>
      </c>
      <c r="M80" s="32">
        <f>IFERROR(L80/(F80*K80),0)</f>
      </c>
      <c r="N80" s="33">
        <f>IFERROR(L80/((ABS(F80-G80))*K80),0)</f>
      </c>
    </row>
    <row r="81" ht="22" customHeight="1" spans="1:18" x14ac:dyDescent="0.25">
      <c r="C81" s="29">
        <f>IF(AND(A81&lt;&gt;"",B81&lt;&gt;""),B81-A81,"")</f>
      </c>
      <c r="F81" s="15"/>
      <c r="G81" s="15"/>
      <c r="H81" s="15"/>
      <c r="I81" s="15"/>
      <c r="J81" s="15"/>
      <c r="K81" s="30"/>
      <c r="L81" s="31">
        <f>IF(E81="Long",(J81-F81)*K81,(F81-J81)*K81)</f>
      </c>
      <c r="M81" s="32">
        <f>IFERROR(L81/(F81*K81),0)</f>
      </c>
      <c r="N81" s="33">
        <f>IFERROR(L81/((ABS(F81-G81))*K81),0)</f>
      </c>
    </row>
    <row r="82" ht="22" customHeight="1" spans="1:18" x14ac:dyDescent="0.25">
      <c r="C82" s="29">
        <f>IF(AND(A82&lt;&gt;"",B82&lt;&gt;""),B82-A82,"")</f>
      </c>
      <c r="F82" s="15"/>
      <c r="G82" s="15"/>
      <c r="H82" s="15"/>
      <c r="I82" s="15"/>
      <c r="J82" s="15"/>
      <c r="K82" s="30"/>
      <c r="L82" s="31">
        <f>IF(E82="Long",(J82-F82)*K82,(F82-J82)*K82)</f>
      </c>
      <c r="M82" s="32">
        <f>IFERROR(L82/(F82*K82),0)</f>
      </c>
      <c r="N82" s="33">
        <f>IFERROR(L82/((ABS(F82-G82))*K82),0)</f>
      </c>
    </row>
    <row r="83" ht="22" customHeight="1" spans="1:18" x14ac:dyDescent="0.25">
      <c r="C83" s="29">
        <f>IF(AND(A83&lt;&gt;"",B83&lt;&gt;""),B83-A83,"")</f>
      </c>
      <c r="F83" s="15"/>
      <c r="G83" s="15"/>
      <c r="H83" s="15"/>
      <c r="I83" s="15"/>
      <c r="J83" s="15"/>
      <c r="K83" s="30"/>
      <c r="L83" s="31">
        <f>IF(E83="Long",(J83-F83)*K83,(F83-J83)*K83)</f>
      </c>
      <c r="M83" s="32">
        <f>IFERROR(L83/(F83*K83),0)</f>
      </c>
      <c r="N83" s="33">
        <f>IFERROR(L83/((ABS(F83-G83))*K83),0)</f>
      </c>
    </row>
    <row r="84" ht="22" customHeight="1" spans="1:18" x14ac:dyDescent="0.25">
      <c r="C84" s="29">
        <f>IF(AND(A84&lt;&gt;"",B84&lt;&gt;""),B84-A84,"")</f>
      </c>
      <c r="F84" s="15"/>
      <c r="G84" s="15"/>
      <c r="H84" s="15"/>
      <c r="I84" s="15"/>
      <c r="J84" s="15"/>
      <c r="K84" s="30"/>
      <c r="L84" s="31">
        <f>IF(E84="Long",(J84-F84)*K84,(F84-J84)*K84)</f>
      </c>
      <c r="M84" s="32">
        <f>IFERROR(L84/(F84*K84),0)</f>
      </c>
      <c r="N84" s="33">
        <f>IFERROR(L84/((ABS(F84-G84))*K84),0)</f>
      </c>
    </row>
    <row r="85" ht="22" customHeight="1" spans="1:18" x14ac:dyDescent="0.25">
      <c r="C85" s="29">
        <f>IF(AND(A85&lt;&gt;"",B85&lt;&gt;""),B85-A85,"")</f>
      </c>
      <c r="F85" s="15"/>
      <c r="G85" s="15"/>
      <c r="H85" s="15"/>
      <c r="I85" s="15"/>
      <c r="J85" s="15"/>
      <c r="K85" s="30"/>
      <c r="L85" s="31">
        <f>IF(E85="Long",(J85-F85)*K85,(F85-J85)*K85)</f>
      </c>
      <c r="M85" s="32">
        <f>IFERROR(L85/(F85*K85),0)</f>
      </c>
      <c r="N85" s="33">
        <f>IFERROR(L85/((ABS(F85-G85))*K85),0)</f>
      </c>
    </row>
    <row r="86" ht="22" customHeight="1" spans="1:18" x14ac:dyDescent="0.25">
      <c r="C86" s="29">
        <f>IF(AND(A86&lt;&gt;"",B86&lt;&gt;""),B86-A86,"")</f>
      </c>
      <c r="F86" s="15"/>
      <c r="G86" s="15"/>
      <c r="H86" s="15"/>
      <c r="I86" s="15"/>
      <c r="J86" s="15"/>
      <c r="K86" s="30"/>
      <c r="L86" s="31">
        <f>IF(E86="Long",(J86-F86)*K86,(F86-J86)*K86)</f>
      </c>
      <c r="M86" s="32">
        <f>IFERROR(L86/(F86*K86),0)</f>
      </c>
      <c r="N86" s="33">
        <f>IFERROR(L86/((ABS(F86-G86))*K86),0)</f>
      </c>
    </row>
    <row r="87" ht="22" customHeight="1" spans="1:18" x14ac:dyDescent="0.25">
      <c r="C87" s="29">
        <f>IF(AND(A87&lt;&gt;"",B87&lt;&gt;""),B87-A87,"")</f>
      </c>
      <c r="F87" s="15"/>
      <c r="G87" s="15"/>
      <c r="H87" s="15"/>
      <c r="I87" s="15"/>
      <c r="J87" s="15"/>
      <c r="K87" s="30"/>
      <c r="L87" s="31">
        <f>IF(E87="Long",(J87-F87)*K87,(F87-J87)*K87)</f>
      </c>
      <c r="M87" s="32">
        <f>IFERROR(L87/(F87*K87),0)</f>
      </c>
      <c r="N87" s="33">
        <f>IFERROR(L87/((ABS(F87-G87))*K87),0)</f>
      </c>
    </row>
    <row r="88" ht="22" customHeight="1" spans="1:18" x14ac:dyDescent="0.25">
      <c r="C88" s="29">
        <f>IF(AND(A88&lt;&gt;"",B88&lt;&gt;""),B88-A88,"")</f>
      </c>
      <c r="F88" s="15"/>
      <c r="G88" s="15"/>
      <c r="H88" s="15"/>
      <c r="I88" s="15"/>
      <c r="J88" s="15"/>
      <c r="K88" s="30"/>
      <c r="L88" s="31">
        <f>IF(E88="Long",(J88-F88)*K88,(F88-J88)*K88)</f>
      </c>
      <c r="M88" s="32">
        <f>IFERROR(L88/(F88*K88),0)</f>
      </c>
      <c r="N88" s="33">
        <f>IFERROR(L88/((ABS(F88-G88))*K88),0)</f>
      </c>
    </row>
    <row r="89" ht="22" customHeight="1" spans="1:18" x14ac:dyDescent="0.25">
      <c r="C89" s="29">
        <f>IF(AND(A89&lt;&gt;"",B89&lt;&gt;""),B89-A89,"")</f>
      </c>
      <c r="F89" s="15"/>
      <c r="G89" s="15"/>
      <c r="H89" s="15"/>
      <c r="I89" s="15"/>
      <c r="J89" s="15"/>
      <c r="K89" s="30"/>
      <c r="L89" s="31">
        <f>IF(E89="Long",(J89-F89)*K89,(F89-J89)*K89)</f>
      </c>
      <c r="M89" s="32">
        <f>IFERROR(L89/(F89*K89),0)</f>
      </c>
      <c r="N89" s="33">
        <f>IFERROR(L89/((ABS(F89-G89))*K89),0)</f>
      </c>
    </row>
    <row r="90" ht="22" customHeight="1" spans="1:18" x14ac:dyDescent="0.25">
      <c r="C90" s="29">
        <f>IF(AND(A90&lt;&gt;"",B90&lt;&gt;""),B90-A90,"")</f>
      </c>
      <c r="F90" s="15"/>
      <c r="G90" s="15"/>
      <c r="H90" s="15"/>
      <c r="I90" s="15"/>
      <c r="J90" s="15"/>
      <c r="K90" s="30"/>
      <c r="L90" s="31">
        <f>IF(E90="Long",(J90-F90)*K90,(F90-J90)*K90)</f>
      </c>
      <c r="M90" s="32">
        <f>IFERROR(L90/(F90*K90),0)</f>
      </c>
      <c r="N90" s="33">
        <f>IFERROR(L90/((ABS(F90-G90))*K90),0)</f>
      </c>
    </row>
    <row r="91" ht="22" customHeight="1" spans="1:18" x14ac:dyDescent="0.25">
      <c r="C91" s="29">
        <f>IF(AND(A91&lt;&gt;"",B91&lt;&gt;""),B91-A91,"")</f>
      </c>
      <c r="F91" s="15"/>
      <c r="G91" s="15"/>
      <c r="H91" s="15"/>
      <c r="I91" s="15"/>
      <c r="J91" s="15"/>
      <c r="K91" s="30"/>
      <c r="L91" s="31">
        <f>IF(E91="Long",(J91-F91)*K91,(F91-J91)*K91)</f>
      </c>
      <c r="M91" s="32">
        <f>IFERROR(L91/(F91*K91),0)</f>
      </c>
      <c r="N91" s="33">
        <f>IFERROR(L91/((ABS(F91-G91))*K91),0)</f>
      </c>
    </row>
    <row r="92" ht="22" customHeight="1" spans="1:18" x14ac:dyDescent="0.25">
      <c r="C92" s="29">
        <f>IF(AND(A92&lt;&gt;"",B92&lt;&gt;""),B92-A92,"")</f>
      </c>
      <c r="F92" s="15"/>
      <c r="G92" s="15"/>
      <c r="H92" s="15"/>
      <c r="I92" s="15"/>
      <c r="J92" s="15"/>
      <c r="K92" s="30"/>
      <c r="L92" s="31">
        <f>IF(E92="Long",(J92-F92)*K92,(F92-J92)*K92)</f>
      </c>
      <c r="M92" s="32">
        <f>IFERROR(L92/(F92*K92),0)</f>
      </c>
      <c r="N92" s="33">
        <f>IFERROR(L92/((ABS(F92-G92))*K92),0)</f>
      </c>
    </row>
    <row r="93" ht="22" customHeight="1" spans="1:18" x14ac:dyDescent="0.25">
      <c r="C93" s="29">
        <f>IF(AND(A93&lt;&gt;"",B93&lt;&gt;""),B93-A93,"")</f>
      </c>
      <c r="F93" s="15"/>
      <c r="G93" s="15"/>
      <c r="H93" s="15"/>
      <c r="I93" s="15"/>
      <c r="J93" s="15"/>
      <c r="K93" s="30"/>
      <c r="L93" s="31">
        <f>IF(E93="Long",(J93-F93)*K93,(F93-J93)*K93)</f>
      </c>
      <c r="M93" s="32">
        <f>IFERROR(L93/(F93*K93),0)</f>
      </c>
      <c r="N93" s="33">
        <f>IFERROR(L93/((ABS(F93-G93))*K93),0)</f>
      </c>
    </row>
    <row r="94" ht="22" customHeight="1" spans="1:18" x14ac:dyDescent="0.25">
      <c r="C94" s="29">
        <f>IF(AND(A94&lt;&gt;"",B94&lt;&gt;""),B94-A94,"")</f>
      </c>
      <c r="F94" s="15"/>
      <c r="G94" s="15"/>
      <c r="H94" s="15"/>
      <c r="I94" s="15"/>
      <c r="J94" s="15"/>
      <c r="K94" s="30"/>
      <c r="L94" s="31">
        <f>IF(E94="Long",(J94-F94)*K94,(F94-J94)*K94)</f>
      </c>
      <c r="M94" s="32">
        <f>IFERROR(L94/(F94*K94),0)</f>
      </c>
      <c r="N94" s="33">
        <f>IFERROR(L94/((ABS(F94-G94))*K94),0)</f>
      </c>
    </row>
    <row r="95" ht="22" customHeight="1" spans="1:18" x14ac:dyDescent="0.25">
      <c r="C95" s="29">
        <f>IF(AND(A95&lt;&gt;"",B95&lt;&gt;""),B95-A95,"")</f>
      </c>
      <c r="F95" s="15"/>
      <c r="G95" s="15"/>
      <c r="H95" s="15"/>
      <c r="I95" s="15"/>
      <c r="J95" s="15"/>
      <c r="K95" s="30"/>
      <c r="L95" s="31">
        <f>IF(E95="Long",(J95-F95)*K95,(F95-J95)*K95)</f>
      </c>
      <c r="M95" s="32">
        <f>IFERROR(L95/(F95*K95),0)</f>
      </c>
      <c r="N95" s="33">
        <f>IFERROR(L95/((ABS(F95-G95))*K95),0)</f>
      </c>
    </row>
    <row r="96" ht="22" customHeight="1" spans="1:18" x14ac:dyDescent="0.25">
      <c r="C96" s="29">
        <f>IF(AND(A96&lt;&gt;"",B96&lt;&gt;""),B96-A96,"")</f>
      </c>
      <c r="F96" s="15"/>
      <c r="G96" s="15"/>
      <c r="H96" s="15"/>
      <c r="I96" s="15"/>
      <c r="J96" s="15"/>
      <c r="K96" s="30"/>
      <c r="L96" s="31">
        <f>IF(E96="Long",(J96-F96)*K96,(F96-J96)*K96)</f>
      </c>
      <c r="M96" s="32">
        <f>IFERROR(L96/(F96*K96),0)</f>
      </c>
      <c r="N96" s="33">
        <f>IFERROR(L96/((ABS(F96-G96))*K96),0)</f>
      </c>
    </row>
    <row r="97" ht="22" customHeight="1" spans="1:18" x14ac:dyDescent="0.25">
      <c r="C97" s="29">
        <f>IF(AND(A97&lt;&gt;"",B97&lt;&gt;""),B97-A97,"")</f>
      </c>
      <c r="F97" s="15"/>
      <c r="G97" s="15"/>
      <c r="H97" s="15"/>
      <c r="I97" s="15"/>
      <c r="J97" s="15"/>
      <c r="K97" s="30"/>
      <c r="L97" s="31">
        <f>IF(E97="Long",(J97-F97)*K97,(F97-J97)*K97)</f>
      </c>
      <c r="M97" s="32">
        <f>IFERROR(L97/(F97*K97),0)</f>
      </c>
      <c r="N97" s="33">
        <f>IFERROR(L97/((ABS(F97-G97))*K97),0)</f>
      </c>
    </row>
    <row r="98" ht="22" customHeight="1" spans="1:18" x14ac:dyDescent="0.25">
      <c r="C98" s="29">
        <f>IF(AND(A98&lt;&gt;"",B98&lt;&gt;""),B98-A98,"")</f>
      </c>
      <c r="F98" s="15"/>
      <c r="G98" s="15"/>
      <c r="H98" s="15"/>
      <c r="I98" s="15"/>
      <c r="J98" s="15"/>
      <c r="K98" s="30"/>
      <c r="L98" s="31">
        <f>IF(E98="Long",(J98-F98)*K98,(F98-J98)*K98)</f>
      </c>
      <c r="M98" s="32">
        <f>IFERROR(L98/(F98*K98),0)</f>
      </c>
      <c r="N98" s="33">
        <f>IFERROR(L98/((ABS(F98-G98))*K98),0)</f>
      </c>
    </row>
    <row r="99" ht="22" customHeight="1" spans="1:18" x14ac:dyDescent="0.25">
      <c r="C99" s="29">
        <f>IF(AND(A99&lt;&gt;"",B99&lt;&gt;""),B99-A99,"")</f>
      </c>
      <c r="F99" s="15"/>
      <c r="G99" s="15"/>
      <c r="H99" s="15"/>
      <c r="I99" s="15"/>
      <c r="J99" s="15"/>
      <c r="K99" s="30"/>
      <c r="L99" s="31">
        <f>IF(E99="Long",(J99-F99)*K99,(F99-J99)*K99)</f>
      </c>
      <c r="M99" s="32">
        <f>IFERROR(L99/(F99*K99),0)</f>
      </c>
      <c r="N99" s="33">
        <f>IFERROR(L99/((ABS(F99-G99))*K99),0)</f>
      </c>
    </row>
    <row r="100" ht="22" customHeight="1" spans="1:18" x14ac:dyDescent="0.25">
      <c r="C100" s="29">
        <f>IF(AND(A100&lt;&gt;"",B100&lt;&gt;""),B100-A100,"")</f>
      </c>
      <c r="F100" s="15"/>
      <c r="G100" s="15"/>
      <c r="H100" s="15"/>
      <c r="I100" s="15"/>
      <c r="J100" s="15"/>
      <c r="K100" s="30"/>
      <c r="L100" s="31">
        <f>IF(E100="Long",(J100-F100)*K100,(F100-J100)*K100)</f>
      </c>
      <c r="M100" s="32">
        <f>IFERROR(L100/(F100*K100),0)</f>
      </c>
      <c r="N100" s="33">
        <f>IFERROR(L100/((ABS(F100-G100))*K100),0)</f>
      </c>
    </row>
    <row r="101" ht="22" customHeight="1" spans="1:18" x14ac:dyDescent="0.25">
      <c r="C101" s="29">
        <f>IF(AND(A101&lt;&gt;"",B101&lt;&gt;""),B101-A101,"")</f>
      </c>
      <c r="F101" s="15"/>
      <c r="G101" s="15"/>
      <c r="H101" s="15"/>
      <c r="I101" s="15"/>
      <c r="J101" s="15"/>
      <c r="K101" s="30"/>
      <c r="L101" s="31">
        <f>IF(E101="Long",(J101-F101)*K101,(F101-J101)*K101)</f>
      </c>
      <c r="M101" s="32">
        <f>IFERROR(L101/(F101*K101),0)</f>
      </c>
      <c r="N101" s="33">
        <f>IFERROR(L101/((ABS(F101-G101))*K101),0)</f>
      </c>
    </row>
    <row r="102" ht="22" customHeight="1" spans="1:18" x14ac:dyDescent="0.25">
      <c r="C102" s="29">
        <f>IF(AND(A102&lt;&gt;"",B102&lt;&gt;""),B102-A102,"")</f>
      </c>
      <c r="F102" s="15"/>
      <c r="G102" s="15"/>
      <c r="H102" s="15"/>
      <c r="I102" s="15"/>
      <c r="J102" s="15"/>
      <c r="K102" s="30"/>
      <c r="L102" s="31">
        <f>IF(E102="Long",(J102-F102)*K102,(F102-J102)*K102)</f>
      </c>
      <c r="M102" s="32">
        <f>IFERROR(L102/(F102*K102),0)</f>
      </c>
      <c r="N102" s="33">
        <f>IFERROR(L102/((ABS(F102-G102))*K102),0)</f>
      </c>
    </row>
    <row r="105" ht="22" customHeight="1" spans="1:12" x14ac:dyDescent="0.25">
      <c r="A105" s="34" t="s">
        <v>66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</row>
  </sheetData>
  <mergeCells count="1">
    <mergeCell ref="A105:L105"/>
  </mergeCells>
  <dataValidations count="6">
    <dataValidation type="list" allowBlank="1" sqref="E10:E102">
      <formula1>"Long,Short"</formula1>
    </dataValidation>
    <dataValidation type="list" allowBlank="1" sqref="E3:E102">
      <formula1>"Long,Short"</formula1>
    </dataValidation>
    <dataValidation type="list" allowBlank="1" sqref="O10:O102">
      <formula1>"Target 1,Target 2,Stop Loss,Trailing Stop,Time Stop,Manual,Other"</formula1>
    </dataValidation>
    <dataValidation type="list" allowBlank="1" sqref="O3:O102">
      <formula1>"Target 1,Target 2,Stop Loss,Trailing Stop,Time Stop,Manual,Other"</formula1>
    </dataValidation>
    <dataValidation type="list" allowBlank="1" sqref="P10:P102">
      <formula1>"Breakout,Pullback,Trend,Reversal,Range,Gap,Pattern,Other"</formula1>
    </dataValidation>
    <dataValidation type="list" allowBlank="1" sqref="P3:P102">
      <formula1>"Breakout,Pullback,Trend,Reversal,Range,Gap,Pattern,Other"</formula1>
    </dataValidation>
  </dataValidations>
  <hyperlinks>
    <hyperlink ref="H1" r:id="rId1"/>
    <hyperlink ref="A105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10" customWidth="1"/>
    <col min="3" max="6" width="12" customWidth="1"/>
    <col min="7" max="7" width="30" customWidth="1"/>
  </cols>
  <sheetData>
    <row r="1" ht="30" customHeight="1" spans="1:8" x14ac:dyDescent="0.25">
      <c r="A1" s="25"/>
      <c r="B1" s="25"/>
      <c r="C1" s="26" t="s">
        <v>67</v>
      </c>
      <c r="D1" s="25"/>
      <c r="E1" s="25"/>
      <c r="F1" s="25"/>
      <c r="G1" s="25"/>
      <c r="H1" s="27" t="s">
        <v>52</v>
      </c>
    </row>
    <row r="2" ht="25" customHeight="1" spans="1:7" x14ac:dyDescent="0.25">
      <c r="A2" s="28" t="s">
        <v>68</v>
      </c>
      <c r="B2" s="28" t="s">
        <v>56</v>
      </c>
      <c r="C2" s="28" t="s">
        <v>69</v>
      </c>
      <c r="D2" s="28" t="s">
        <v>70</v>
      </c>
      <c r="E2" s="28" t="s">
        <v>71</v>
      </c>
      <c r="F2" s="28" t="s">
        <v>72</v>
      </c>
      <c r="G2" s="28" t="s">
        <v>73</v>
      </c>
    </row>
    <row r="3" ht="22" customHeight="1" x14ac:dyDescent="0.25"/>
    <row r="4" ht="22" customHeight="1" x14ac:dyDescent="0.25"/>
    <row r="5" ht="22" customHeight="1" x14ac:dyDescent="0.25"/>
    <row r="6" ht="22" customHeight="1" x14ac:dyDescent="0.25"/>
    <row r="7" ht="22" customHeight="1" x14ac:dyDescent="0.25"/>
    <row r="8" ht="22" customHeight="1" x14ac:dyDescent="0.25"/>
    <row r="9" ht="22" customHeight="1" x14ac:dyDescent="0.25"/>
    <row r="10" ht="22" customHeight="1" x14ac:dyDescent="0.25"/>
    <row r="11" ht="22" customHeight="1" x14ac:dyDescent="0.25"/>
    <row r="12" ht="22" customHeight="1" x14ac:dyDescent="0.25"/>
    <row r="13" ht="22" customHeight="1" x14ac:dyDescent="0.25"/>
    <row r="14" ht="22" customHeight="1" x14ac:dyDescent="0.25"/>
    <row r="15" ht="22" customHeight="1" x14ac:dyDescent="0.25"/>
    <row r="16" ht="22" customHeight="1" x14ac:dyDescent="0.25"/>
    <row r="17" ht="22" customHeight="1" x14ac:dyDescent="0.25"/>
    <row r="18" ht="22" customHeight="1" x14ac:dyDescent="0.25"/>
    <row r="19" ht="22" customHeight="1" x14ac:dyDescent="0.25"/>
    <row r="20" ht="22" customHeight="1" x14ac:dyDescent="0.25"/>
    <row r="21" ht="22" customHeight="1" x14ac:dyDescent="0.25"/>
    <row r="22" ht="22" customHeight="1" x14ac:dyDescent="0.25"/>
    <row r="23" ht="22" customHeight="1" x14ac:dyDescent="0.25"/>
    <row r="24" ht="22" customHeight="1" x14ac:dyDescent="0.25"/>
    <row r="25" ht="22" customHeight="1" x14ac:dyDescent="0.25"/>
    <row r="26" ht="22" customHeight="1" x14ac:dyDescent="0.25"/>
    <row r="27" ht="22" customHeight="1" x14ac:dyDescent="0.25"/>
    <row r="28" ht="22" customHeight="1" x14ac:dyDescent="0.25"/>
    <row r="29" ht="22" customHeight="1" x14ac:dyDescent="0.25"/>
    <row r="30" ht="22" customHeight="1" x14ac:dyDescent="0.25"/>
    <row r="31" ht="22" customHeight="1" x14ac:dyDescent="0.25"/>
    <row r="32" ht="22" customHeight="1" x14ac:dyDescent="0.25"/>
    <row r="33" ht="22" customHeight="1" x14ac:dyDescent="0.25"/>
    <row r="34" ht="22" customHeight="1" x14ac:dyDescent="0.25"/>
    <row r="35" ht="22" customHeight="1" x14ac:dyDescent="0.25"/>
    <row r="36" ht="22" customHeight="1" x14ac:dyDescent="0.25"/>
    <row r="37" ht="22" customHeight="1" x14ac:dyDescent="0.25"/>
    <row r="38" ht="22" customHeight="1" x14ac:dyDescent="0.25"/>
    <row r="39" ht="22" customHeight="1" x14ac:dyDescent="0.25"/>
    <row r="40" ht="22" customHeight="1" x14ac:dyDescent="0.25"/>
    <row r="41" ht="22" customHeight="1" x14ac:dyDescent="0.25"/>
    <row r="42" ht="22" customHeight="1" x14ac:dyDescent="0.25"/>
    <row r="43" ht="22" customHeight="1" x14ac:dyDescent="0.25"/>
    <row r="44" ht="22" customHeight="1" x14ac:dyDescent="0.25"/>
    <row r="45" ht="22" customHeight="1" x14ac:dyDescent="0.25"/>
    <row r="46" ht="22" customHeight="1" x14ac:dyDescent="0.25"/>
    <row r="47" ht="22" customHeight="1" x14ac:dyDescent="0.25"/>
    <row r="48" ht="22" customHeight="1" x14ac:dyDescent="0.25"/>
    <row r="49" ht="22" customHeight="1" x14ac:dyDescent="0.25"/>
    <row r="50" ht="22" customHeight="1" x14ac:dyDescent="0.25"/>
    <row r="51" ht="22" customHeight="1" x14ac:dyDescent="0.25"/>
    <row r="52" ht="22" customHeight="1" x14ac:dyDescent="0.25"/>
  </sheetData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FormatPr defaultRowHeight="15" outlineLevelRow="0" outlineLevelCol="0" x14ac:dyDescent="55"/>
  <cols>
    <col min="1" max="1" width="20" customWidth="1"/>
    <col min="2" max="2" width="12" customWidth="1"/>
  </cols>
  <sheetData>
    <row r="1" ht="30" customHeight="1" spans="1:8" x14ac:dyDescent="0.25">
      <c r="A1" s="25"/>
      <c r="B1" s="25"/>
      <c r="C1" s="26" t="s">
        <v>74</v>
      </c>
      <c r="D1" s="25"/>
      <c r="E1" s="25"/>
      <c r="F1" s="25"/>
      <c r="G1" s="25"/>
      <c r="H1" s="27" t="s">
        <v>52</v>
      </c>
    </row>
    <row r="2" spans="1:2" x14ac:dyDescent="0.25">
      <c r="A2" s="35" t="s">
        <v>75</v>
      </c>
      <c r="B2" s="35" t="s">
        <v>57</v>
      </c>
    </row>
    <row r="3" spans="1:2" x14ac:dyDescent="0.25">
      <c r="A3" t="s">
        <v>76</v>
      </c>
      <c r="B3" t="s">
        <v>77</v>
      </c>
    </row>
    <row r="4" spans="1:2" x14ac:dyDescent="0.25">
      <c r="A4" t="s">
        <v>78</v>
      </c>
      <c r="B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21" spans="1:1" x14ac:dyDescent="0.25">
      <c r="A21" s="36" t="s">
        <v>92</v>
      </c>
    </row>
  </sheetData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Trade Log</vt:lpstr>
      <vt:lpstr>Position Log</vt:lpstr>
      <vt:lpstr>Settings</vt:lpstr>
    </vt:vector>
  </TitlesOfParts>
  <Company>JournalPlus</Company>
  <Manager>Trading Tools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JournalPlus</dc:creator>
  <dc:title>Swing Trading Journal</dc:title>
  <dc:subject/>
  <dc:description/>
  <cp:keywords/>
  <cp:category/>
  <cp:lastModifiedBy>JournalPlus</cp:lastModifiedBy>
  <dcterms:created xsi:type="dcterms:W3CDTF">2026-02-07T09:56:09Z</dcterms:created>
  <dcterms:modified xsi:type="dcterms:W3CDTF">2026-02-07T09:56:09Z</dcterms:modified>
</cp:coreProperties>
</file>