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Trade Log" state="visible" r:id="rId5"/>
    <sheet sheetId="3" name="Settings" state="hidden" r:id="rId6"/>
  </sheets>
  <calcPr calcId="171027"/>
</workbook>
</file>

<file path=xl/sharedStrings.xml><?xml version="1.0" encoding="utf-8"?>
<sst xmlns="http://schemas.openxmlformats.org/spreadsheetml/2006/main" count="89" uniqueCount="78">
  <si>
    <t>Free Stock Trading Journal</t>
  </si>
  <si>
    <t>Upgrade → journalplus.co</t>
  </si>
  <si>
    <t>Stock Trading Dashboard</t>
  </si>
  <si>
    <t>Total Trades</t>
  </si>
  <si>
    <t>Total P&amp;L</t>
  </si>
  <si>
    <t>Win Rate</t>
  </si>
  <si>
    <t>Avg Win</t>
  </si>
  <si>
    <t>Avg Loss</t>
  </si>
  <si>
    <t>Profit Factor</t>
  </si>
  <si>
    <t>Performance by Sector</t>
  </si>
  <si>
    <t>Earnings Trades</t>
  </si>
  <si>
    <t>Sector</t>
  </si>
  <si>
    <t>Trades</t>
  </si>
  <si>
    <t>P&amp;L</t>
  </si>
  <si>
    <t>Pre-Earnings Trades</t>
  </si>
  <si>
    <t>Technology</t>
  </si>
  <si>
    <t>Healthcare</t>
  </si>
  <si>
    <t>Finance</t>
  </si>
  <si>
    <t>Pre-Earnings P&amp;L</t>
  </si>
  <si>
    <t>Consumer</t>
  </si>
  <si>
    <t>Energy</t>
  </si>
  <si>
    <t>Post-Earnings Trades</t>
  </si>
  <si>
    <t>Performance by Market Cap</t>
  </si>
  <si>
    <t>Market Cap</t>
  </si>
  <si>
    <t>Mega</t>
  </si>
  <si>
    <t>Large</t>
  </si>
  <si>
    <t>Mid</t>
  </si>
  <si>
    <t>Small</t>
  </si>
  <si>
    <t>Micro</t>
  </si>
  <si>
    <t>━━━━━━━━━━━━━━━━━━━━━━━━━━━━━━━━━━━━━━━━</t>
  </si>
  <si>
    <t>Ready to Level Up Your Trading?</t>
  </si>
  <si>
    <t>Tired of manual data entry? Let JournalPlus do the heavy lifting.</t>
  </si>
  <si>
    <t>✓ Auto-import from Zerodha, Angel One, Upstox, and 20+ brokers</t>
  </si>
  <si>
    <t>✓ AI-powered pattern detection finds your trading edge</t>
  </si>
  <si>
    <t>✓ Advanced analytics with 50+ performance metrics</t>
  </si>
  <si>
    <t>✓ Access from any device - web, mobile, tablet</t>
  </si>
  <si>
    <t>→ Get JournalPlus at journalplus.co</t>
  </si>
  <si>
    <t>One-time ₹6,599 / $159 • Lifetime access • 7-day money-back guarantee</t>
  </si>
  <si>
    <t>This Template</t>
  </si>
  <si>
    <t>JournalPlus App</t>
  </si>
  <si>
    <t>❌ Manual data entry</t>
  </si>
  <si>
    <t>✅ Auto-import trades</t>
  </si>
  <si>
    <t>❌ Basic formulas</t>
  </si>
  <si>
    <t>✅ AI pattern detection</t>
  </si>
  <si>
    <t>❌ Desktop only</t>
  </si>
  <si>
    <t>✅ Access anywhere</t>
  </si>
  <si>
    <t>❌ Limited metrics</t>
  </si>
  <si>
    <t>✅ 50+ analytics</t>
  </si>
  <si>
    <t>❌ No backup</t>
  </si>
  <si>
    <t>✅ Cloud sync</t>
  </si>
  <si>
    <t>Trade Log</t>
  </si>
  <si>
    <t>journalplus.co</t>
  </si>
  <si>
    <t>Date</t>
  </si>
  <si>
    <t>Symbol</t>
  </si>
  <si>
    <t>Company</t>
  </si>
  <si>
    <t>Direction</t>
  </si>
  <si>
    <t>Entry</t>
  </si>
  <si>
    <t>Exit</t>
  </si>
  <si>
    <t>Shares</t>
  </si>
  <si>
    <t>P&amp;L %</t>
  </si>
  <si>
    <t>Earnings Date</t>
  </si>
  <si>
    <t>Pre/Post Earnings</t>
  </si>
  <si>
    <t>Setup</t>
  </si>
  <si>
    <t>Notes</t>
  </si>
  <si>
    <t>Template by JournalPlus  •  Upgrade at journalplus.co  •  7-day money-back guarantee</t>
  </si>
  <si>
    <t>Settings</t>
  </si>
  <si>
    <t>Setup Types</t>
  </si>
  <si>
    <t>Long</t>
  </si>
  <si>
    <t>Short</t>
  </si>
  <si>
    <t>Financials</t>
  </si>
  <si>
    <t>Consumer Discretionary</t>
  </si>
  <si>
    <t>Consumer Staples</t>
  </si>
  <si>
    <t>Industrials</t>
  </si>
  <si>
    <t>Materials</t>
  </si>
  <si>
    <t>Utilities</t>
  </si>
  <si>
    <t>Real Estate</t>
  </si>
  <si>
    <t>Communication Services</t>
  </si>
  <si>
    <t>Powered by JournalPlus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</si>
</sst>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color theme="1"/>
      <family val="2"/>
      <scheme val="minor"/>
      <sz val="11"/>
      <name val="Calibri"/>
    </font>
    <font>
      <i/>
      <color rgb="FF666666"/>
      <sz val="11"/>
    </font>
    <font>
      <b/>
      <u/>
      <color rgb="FF009933"/>
      <sz val="11"/>
    </font>
    <font>
      <b/>
      <color rgb="FF1A1A2E"/>
      <sz val="20"/>
    </font>
    <font>
      <color rgb="FF666666"/>
      <sz val="10"/>
    </font>
    <font>
      <b/>
      <color rgb="FF009933"/>
      <sz val="24"/>
    </font>
    <font>
      <b/>
      <color rgb="FF333333"/>
      <sz val="18"/>
    </font>
    <font>
      <b/>
      <color rgb="FF1A1A2E"/>
      <sz val="14"/>
    </font>
    <font>
      <b/>
      <color rgb="FF666666"/>
      <sz val="11"/>
    </font>
    <font>
      <b/>
      <color rgb="FF333333"/>
      <sz val="16"/>
    </font>
    <font>
      <b/>
      <color rgb="FF009933"/>
      <sz val="16"/>
    </font>
    <font>
      <color rgb="FFE0E0E0"/>
    </font>
    <font>
      <color rgb="FF333333"/>
      <sz val="11"/>
    </font>
    <font>
      <b/>
      <u/>
      <color rgb="FFFFFFFF"/>
      <sz val="13"/>
    </font>
    <font>
      <b/>
      <color rgb="FF009933"/>
      <sz val="11"/>
    </font>
    <font>
      <color rgb="FF333333"/>
      <sz val="10"/>
    </font>
    <font>
      <i/>
      <color rgb="FF666666"/>
      <sz val="10"/>
    </font>
    <font>
      <u/>
      <color rgb="FF009933"/>
      <sz val="10"/>
    </font>
    <font>
      <b/>
      <color rgb="FFFFFFFF"/>
      <sz val="12"/>
    </font>
    <font>
      <i/>
      <u/>
      <color rgb="FF666666"/>
      <sz val="9"/>
    </font>
    <font>
      <i/>
      <color rgb="FF666666"/>
      <sz val="9"/>
    </font>
  </fonts>
  <fills count="5">
    <fill>
      <patternFill patternType="none"/>
    </fill>
    <fill>
      <patternFill patternType="gray125"/>
    </fill>
    <fill>
      <patternFill patternType="solid">
        <fgColor rgb="FFE8F5E9"/>
      </patternFill>
    </fill>
    <fill>
      <patternFill patternType="solid">
        <fgColor rgb="FF009933"/>
      </patternFill>
    </fill>
    <fill>
      <patternFill patternType="solid">
        <fgColor rgb="FF1A1A2E"/>
      </patternFill>
    </fill>
  </fills>
  <borders count="4">
    <border>
      <left/>
      <right/>
      <top/>
      <bottom/>
      <diagonal/>
    </border>
    <border>
      <left/>
      <right/>
      <top/>
      <bottom style="thin">
        <color rgb="FFE0E0E0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4" fontId="6" fillId="0" borderId="0" xfId="0" applyNumberFormat="1" applyFont="1"/>
    <xf numFmtId="2" fontId="6" fillId="0" borderId="0" xfId="0" applyNumberFormat="1" applyFont="1"/>
    <xf numFmtId="0" fontId="7" fillId="0" borderId="0" xfId="0" applyFont="1"/>
    <xf numFmtId="0" fontId="8" fillId="0" borderId="0" xfId="0" applyFont="1"/>
    <xf numFmtId="4" fontId="0" fillId="0" borderId="0" xfId="0" applyNumberFormat="1"/>
    <xf numFmtId="164" fontId="0" fillId="0" borderId="0" xfId="0" applyNumberFormat="1"/>
    <xf numFmtId="0" fontId="9" fillId="0" borderId="0" xfId="0" applyFont="1"/>
    <xf numFmtId="4" fontId="10" fillId="0" borderId="0" xfId="0" applyNumberFormat="1" applyFo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3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0" fillId="2" borderId="1" xfId="0" applyFill="1" applyBorder="1"/>
    <xf numFmtId="0" fontId="16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right" vertical="center"/>
    </xf>
    <xf numFmtId="0" fontId="18" fillId="4" borderId="2" xfId="0" applyFont="1" applyFill="1" applyBorder="1" applyAlignment="1">
      <alignment horizontal="center" vertical="center"/>
    </xf>
    <xf numFmtId="3" fontId="0" fillId="0" borderId="0" xfId="0" applyNumberFormat="1"/>
    <xf numFmtId="4" fontId="12" fillId="0" borderId="3" xfId="0" applyNumberFormat="1" applyFont="1" applyBorder="1" applyAlignment="1">
      <alignment horizontal="center" vertical="center"/>
    </xf>
    <xf numFmtId="10" fontId="12" fillId="0" borderId="3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8" fillId="4" borderId="0" xfId="0" applyFont="1" applyFill="1"/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64000</xdr:colOff>
      <xdr:row>0</xdr:row>
      <xdr:rowOff>45000</xdr:rowOff>
    </xdr:from>
    <xdr:ext cx="1714500" cy="3048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shboard&amp;utm_campaign=branding_row" TargetMode="External"/><Relationship Id="rId2" Type="http://schemas.openxmlformats.org/officeDocument/2006/relationships/hyperlink" Target="https://journalplus.co?utm_source=excel_template&amp;utm_medium=dashboard&amp;utm_campaign=cta_upgrade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hyperlink" Target="https://journalplus.co?utm_source=excel_template&amp;utm_medium=footer&amp;utm_campaign=upgrade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FormatPr defaultRowHeight="15" outlineLevelRow="0" outlineLevelCol="0" x14ac:dyDescent="55"/>
  <cols>
    <col min="1" max="1" width="3" customWidth="1"/>
    <col min="2" max="2" width="18" customWidth="1"/>
    <col min="3" max="3" width="15" customWidth="1"/>
    <col min="4" max="4" width="18" customWidth="1"/>
    <col min="5" max="5" width="15" customWidth="1"/>
    <col min="6" max="6" width="18" customWidth="1"/>
    <col min="7" max="7" width="15" customWidth="1"/>
  </cols>
  <sheetData>
    <row r="1" ht="45" customHeight="1" spans="1:7" x14ac:dyDescent="0.25">
      <c r="A1" s="1"/>
      <c r="B1" s="1"/>
      <c r="C1" s="1"/>
      <c r="D1" s="2" t="s">
        <v>0</v>
      </c>
      <c r="E1" s="2"/>
      <c r="F1" s="3" t="s">
        <v>1</v>
      </c>
      <c r="G1" s="3"/>
    </row>
    <row r="3" ht="35" customHeight="1" spans="2:7" x14ac:dyDescent="0.25">
      <c r="B3" s="4" t="s">
        <v>2</v>
      </c>
      <c r="C3" s="4"/>
      <c r="D3" s="4"/>
      <c r="E3" s="4"/>
      <c r="F3" s="4"/>
      <c r="G3" s="4"/>
    </row>
    <row r="5" spans="2:6" x14ac:dyDescent="0.25">
      <c r="B5" s="5" t="s">
        <v>3</v>
      </c>
      <c r="D5" s="5" t="s">
        <v>4</v>
      </c>
      <c r="F5" s="5" t="s">
        <v>5</v>
      </c>
    </row>
    <row r="6" ht="40" customHeight="1" spans="2:6" x14ac:dyDescent="0.25">
      <c r="B6" s="6">
        <f>COUNTA('Trade Log'!A3:A102)</f>
      </c>
      <c r="D6" s="7">
        <f>SUM('Trade Log'!J3:J102)</f>
      </c>
      <c r="F6" s="8">
        <f>IFERROR(COUNTIF('Trade Log'!J3:J102,"&gt;0")/COUNTA('Trade Log'!J3:J102),0)</f>
      </c>
    </row>
    <row r="8" spans="2:6" x14ac:dyDescent="0.25">
      <c r="B8" s="5" t="s">
        <v>6</v>
      </c>
      <c r="D8" s="5" t="s">
        <v>7</v>
      </c>
      <c r="F8" s="5" t="s">
        <v>8</v>
      </c>
    </row>
    <row r="9" ht="35" customHeight="1" spans="2:6" x14ac:dyDescent="0.25">
      <c r="B9" s="9">
        <f>IFERROR(AVERAGEIF('Trade Log'!J3:J102,"&gt;0"),0)</f>
      </c>
      <c r="D9" s="9">
        <f>IFERROR(ABS(AVERAGEIF('Trade Log'!J3:J102,"&lt;0")),0)</f>
      </c>
      <c r="F9" s="10">
        <f>IFERROR(SUMIF('Trade Log'!J3:J102,"&gt;0")/ABS(SUMIF('Trade Log'!J3:J102,"&lt;0")),0)</f>
      </c>
    </row>
    <row r="11" spans="2:6" x14ac:dyDescent="0.25">
      <c r="B11" s="11" t="s">
        <v>9</v>
      </c>
      <c r="F11" s="11" t="s">
        <v>10</v>
      </c>
    </row>
    <row r="12" spans="2:6" x14ac:dyDescent="0.25">
      <c r="B12" s="12" t="s">
        <v>11</v>
      </c>
      <c r="C12" s="12" t="s">
        <v>12</v>
      </c>
      <c r="D12" s="12" t="s">
        <v>13</v>
      </c>
      <c r="E12" s="12" t="s">
        <v>5</v>
      </c>
      <c r="F12" s="5" t="s">
        <v>14</v>
      </c>
    </row>
    <row r="13" spans="2:6" x14ac:dyDescent="0.25">
      <c r="B13" t="s">
        <v>15</v>
      </c>
      <c r="C13">
        <f>COUNTIF('Trade Log'!D3:D102,"Technology")</f>
      </c>
      <c r="D13" s="13">
        <f>SUMIF('Trade Log'!D3:D102,"Technology",'Trade Log'!J3:J102)</f>
      </c>
      <c r="E13" s="14">
        <f>IFERROR(COUNTIFS('Trade Log'!D3:D102,"Technology",'Trade Log'!J3:J102,"&gt;0")/COUNTIF('Trade Log'!D3:D102,"Technology"),0)</f>
      </c>
      <c r="F13" s="15">
        <f>COUNTIF('Trade Log'!M3:M102,"Pre")</f>
      </c>
    </row>
    <row r="14" spans="2:5" x14ac:dyDescent="0.25">
      <c r="B14" t="s">
        <v>16</v>
      </c>
      <c r="C14">
        <f>COUNTIF('Trade Log'!D3:D102,"Healthcare")</f>
      </c>
      <c r="D14" s="13">
        <f>SUMIF('Trade Log'!D3:D102,"Healthcare",'Trade Log'!J3:J102)</f>
      </c>
      <c r="E14" s="14">
        <f>IFERROR(COUNTIFS('Trade Log'!D3:D102,"Healthcare",'Trade Log'!J3:J102,"&gt;0")/COUNTIF('Trade Log'!D3:D102,"Healthcare"),0)</f>
      </c>
    </row>
    <row r="15" spans="2:6" x14ac:dyDescent="0.25">
      <c r="B15" t="s">
        <v>17</v>
      </c>
      <c r="C15">
        <f>COUNTIF('Trade Log'!D3:D102,"Finance")</f>
      </c>
      <c r="D15" s="13">
        <f>SUMIF('Trade Log'!D3:D102,"Finance",'Trade Log'!J3:J102)</f>
      </c>
      <c r="E15" s="14">
        <f>IFERROR(COUNTIFS('Trade Log'!D3:D102,"Finance",'Trade Log'!J3:J102,"&gt;0")/COUNTIF('Trade Log'!D3:D102,"Finance"),0)</f>
      </c>
      <c r="F15" s="5" t="s">
        <v>18</v>
      </c>
    </row>
    <row r="16" spans="2:6" x14ac:dyDescent="0.25">
      <c r="B16" t="s">
        <v>19</v>
      </c>
      <c r="C16">
        <f>COUNTIF('Trade Log'!D3:D102,"Consumer")</f>
      </c>
      <c r="D16" s="13">
        <f>SUMIF('Trade Log'!D3:D102,"Consumer",'Trade Log'!J3:J102)</f>
      </c>
      <c r="E16" s="14">
        <f>IFERROR(COUNTIFS('Trade Log'!D3:D102,"Consumer",'Trade Log'!J3:J102,"&gt;0")/COUNTIF('Trade Log'!D3:D102,"Consumer"),0)</f>
      </c>
      <c r="F16" s="16">
        <f>SUMIF('Trade Log'!M3:M102,"Pre",'Trade Log'!J3:J102)</f>
      </c>
    </row>
    <row r="17" spans="2:5" x14ac:dyDescent="0.25">
      <c r="B17" t="s">
        <v>20</v>
      </c>
      <c r="C17">
        <f>COUNTIF('Trade Log'!D3:D102,"Energy")</f>
      </c>
      <c r="D17" s="13">
        <f>SUMIF('Trade Log'!D3:D102,"Energy",'Trade Log'!J3:J102)</f>
      </c>
      <c r="E17" s="14">
        <f>IFERROR(COUNTIFS('Trade Log'!D3:D102,"Energy",'Trade Log'!J3:J102,"&gt;0")/COUNTIF('Trade Log'!D3:D102,"Energy"),0)</f>
      </c>
    </row>
    <row r="18" spans="6:6" x14ac:dyDescent="0.25">
      <c r="F18" s="5" t="s">
        <v>21</v>
      </c>
    </row>
    <row r="19" spans="6:6" x14ac:dyDescent="0.25">
      <c r="F19" s="15">
        <f>COUNTIF('Trade Log'!M3:M102,"Post")</f>
      </c>
    </row>
    <row r="20" spans="2:2" x14ac:dyDescent="0.25">
      <c r="B20" s="11" t="s">
        <v>22</v>
      </c>
    </row>
    <row r="21" spans="2:4" x14ac:dyDescent="0.25">
      <c r="B21" s="12" t="s">
        <v>23</v>
      </c>
      <c r="C21" s="12" t="s">
        <v>12</v>
      </c>
      <c r="D21" s="12" t="s">
        <v>13</v>
      </c>
    </row>
    <row r="22" spans="2:4" x14ac:dyDescent="0.25">
      <c r="B22" t="s">
        <v>24</v>
      </c>
      <c r="C22">
        <f>COUNTIF('Trade Log'!E3:E102,"Mega")</f>
      </c>
      <c r="D22" s="13">
        <f>SUMIF('Trade Log'!E3:E102,"Mega",'Trade Log'!J3:J102)</f>
      </c>
    </row>
    <row r="23" spans="2:4" x14ac:dyDescent="0.25">
      <c r="B23" t="s">
        <v>25</v>
      </c>
      <c r="C23">
        <f>COUNTIF('Trade Log'!E3:E102,"Large")</f>
      </c>
      <c r="D23" s="13">
        <f>SUMIF('Trade Log'!E3:E102,"Large",'Trade Log'!J3:J102)</f>
      </c>
    </row>
    <row r="24" spans="2:4" x14ac:dyDescent="0.25">
      <c r="B24" t="s">
        <v>26</v>
      </c>
      <c r="C24">
        <f>COUNTIF('Trade Log'!E3:E102,"Mid")</f>
      </c>
      <c r="D24" s="13">
        <f>SUMIF('Trade Log'!E3:E102,"Mid",'Trade Log'!J3:J102)</f>
      </c>
    </row>
    <row r="25" spans="2:4" x14ac:dyDescent="0.25">
      <c r="B25" t="s">
        <v>27</v>
      </c>
      <c r="C25">
        <f>COUNTIF('Trade Log'!E3:E102,"Small")</f>
      </c>
      <c r="D25" s="13">
        <f>SUMIF('Trade Log'!E3:E102,"Small",'Trade Log'!J3:J102)</f>
      </c>
    </row>
    <row r="26" spans="2:4" x14ac:dyDescent="0.25">
      <c r="B26" t="s">
        <v>28</v>
      </c>
      <c r="C26">
        <f>COUNTIF('Trade Log'!E3:E102,"Micro")</f>
      </c>
      <c r="D26" s="13">
        <f>SUMIF('Trade Log'!E3:E102,"Micro",'Trade Log'!J3:J102)</f>
      </c>
    </row>
    <row r="28" spans="2:7" x14ac:dyDescent="0.25">
      <c r="B28" s="17" t="s">
        <v>29</v>
      </c>
      <c r="C28" s="17"/>
      <c r="D28" s="17"/>
      <c r="E28" s="17"/>
      <c r="F28" s="17"/>
      <c r="G28" s="17"/>
    </row>
    <row r="30" ht="25" customHeight="1" spans="2:7" x14ac:dyDescent="0.25">
      <c r="B30" s="18" t="s">
        <v>30</v>
      </c>
      <c r="C30" s="18"/>
      <c r="D30" s="18"/>
      <c r="E30" s="18"/>
      <c r="F30" s="18"/>
      <c r="G30" s="18"/>
    </row>
    <row r="31" spans="2:7" x14ac:dyDescent="0.25">
      <c r="B31" s="19" t="s">
        <v>31</v>
      </c>
      <c r="C31" s="19"/>
      <c r="D31" s="19"/>
      <c r="E31" s="19"/>
      <c r="F31" s="19"/>
      <c r="G31" s="19"/>
    </row>
    <row r="33" spans="2:7" x14ac:dyDescent="0.25">
      <c r="B33" s="19" t="s">
        <v>32</v>
      </c>
      <c r="C33" s="19"/>
      <c r="D33" s="19"/>
      <c r="E33" s="19"/>
      <c r="F33" s="19"/>
      <c r="G33" s="19"/>
    </row>
    <row r="34" spans="2:7" x14ac:dyDescent="0.25">
      <c r="B34" s="19" t="s">
        <v>33</v>
      </c>
      <c r="C34" s="19"/>
      <c r="D34" s="19"/>
      <c r="E34" s="19"/>
      <c r="F34" s="19"/>
      <c r="G34" s="19"/>
    </row>
    <row r="35" spans="2:7" x14ac:dyDescent="0.25">
      <c r="B35" s="19" t="s">
        <v>34</v>
      </c>
      <c r="C35" s="19"/>
      <c r="D35" s="19"/>
      <c r="E35" s="19"/>
      <c r="F35" s="19"/>
      <c r="G35" s="19"/>
    </row>
    <row r="36" spans="2:7" x14ac:dyDescent="0.25">
      <c r="B36" s="19" t="s">
        <v>35</v>
      </c>
      <c r="C36" s="19"/>
      <c r="D36" s="19"/>
      <c r="E36" s="19"/>
      <c r="F36" s="19"/>
      <c r="G36" s="19"/>
    </row>
    <row r="38" ht="30" customHeight="1" spans="2:7" x14ac:dyDescent="0.25">
      <c r="B38" s="20" t="s">
        <v>36</v>
      </c>
      <c r="C38" s="20"/>
      <c r="D38" s="20"/>
      <c r="E38" s="20"/>
      <c r="F38" s="20"/>
      <c r="G38" s="20"/>
    </row>
    <row r="39" spans="2:7" x14ac:dyDescent="0.25">
      <c r="B39" s="21" t="s">
        <v>37</v>
      </c>
      <c r="C39" s="21"/>
      <c r="D39" s="21"/>
      <c r="E39" s="21"/>
      <c r="F39" s="21"/>
      <c r="G39" s="21"/>
    </row>
    <row r="41" spans="2:4" x14ac:dyDescent="0.25">
      <c r="B41" s="22" t="s">
        <v>38</v>
      </c>
      <c r="D41" s="23" t="s">
        <v>39</v>
      </c>
    </row>
    <row r="42" spans="2:4" x14ac:dyDescent="0.25">
      <c r="B42" s="5" t="s">
        <v>40</v>
      </c>
      <c r="D42" s="24" t="s">
        <v>41</v>
      </c>
    </row>
    <row r="43" spans="2:4" x14ac:dyDescent="0.25">
      <c r="B43" s="5" t="s">
        <v>42</v>
      </c>
      <c r="D43" s="24" t="s">
        <v>43</v>
      </c>
    </row>
    <row r="44" spans="2:4" x14ac:dyDescent="0.25">
      <c r="B44" s="5" t="s">
        <v>44</v>
      </c>
      <c r="D44" s="24" t="s">
        <v>45</v>
      </c>
    </row>
    <row r="45" spans="2:4" x14ac:dyDescent="0.25">
      <c r="B45" s="5" t="s">
        <v>46</v>
      </c>
      <c r="D45" s="24" t="s">
        <v>47</v>
      </c>
    </row>
    <row r="46" spans="2:4" x14ac:dyDescent="0.25">
      <c r="B46" s="5" t="s">
        <v>48</v>
      </c>
      <c r="D46" s="24" t="s">
        <v>49</v>
      </c>
    </row>
  </sheetData>
  <mergeCells count="12">
    <mergeCell ref="D1:E1"/>
    <mergeCell ref="F1:G1"/>
    <mergeCell ref="B3:G3"/>
    <mergeCell ref="B28:G28"/>
    <mergeCell ref="B30:G30"/>
    <mergeCell ref="B31:G31"/>
    <mergeCell ref="B33:G33"/>
    <mergeCell ref="B34:G34"/>
    <mergeCell ref="B35:G35"/>
    <mergeCell ref="B36:G36"/>
    <mergeCell ref="B38:G38"/>
    <mergeCell ref="B39:G39"/>
  </mergeCells>
  <hyperlinks>
    <hyperlink ref="F1" r:id="rId1"/>
    <hyperlink ref="B38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10" customWidth="1"/>
    <col min="3" max="3" width="18" customWidth="1"/>
    <col min="4" max="4" width="14" customWidth="1"/>
    <col min="5" max="5" width="12" customWidth="1"/>
    <col min="6" max="6" width="10" customWidth="1"/>
    <col min="7" max="8" width="11" customWidth="1"/>
    <col min="9" max="9" width="10" customWidth="1"/>
    <col min="10" max="10" width="12" customWidth="1"/>
    <col min="11" max="11" width="10" customWidth="1"/>
    <col min="12" max="12" width="12" customWidth="1"/>
    <col min="13" max="14" width="14" customWidth="1"/>
    <col min="15" max="15" width="25" customWidth="1"/>
  </cols>
  <sheetData>
    <row r="1" ht="30" customHeight="1" spans="1:8" x14ac:dyDescent="0.25">
      <c r="A1" s="25"/>
      <c r="B1" s="25"/>
      <c r="C1" s="26" t="s">
        <v>50</v>
      </c>
      <c r="D1" s="25"/>
      <c r="E1" s="25"/>
      <c r="F1" s="25"/>
      <c r="G1" s="25"/>
      <c r="H1" s="27" t="s">
        <v>51</v>
      </c>
    </row>
    <row r="2" ht="25" customHeight="1" spans="1:15" x14ac:dyDescent="0.25">
      <c r="A2" s="28" t="s">
        <v>52</v>
      </c>
      <c r="B2" s="28" t="s">
        <v>53</v>
      </c>
      <c r="C2" s="28" t="s">
        <v>54</v>
      </c>
      <c r="D2" s="28" t="s">
        <v>11</v>
      </c>
      <c r="E2" s="28" t="s">
        <v>23</v>
      </c>
      <c r="F2" s="28" t="s">
        <v>55</v>
      </c>
      <c r="G2" s="28" t="s">
        <v>56</v>
      </c>
      <c r="H2" s="28" t="s">
        <v>57</v>
      </c>
      <c r="I2" s="28" t="s">
        <v>58</v>
      </c>
      <c r="J2" s="28" t="s">
        <v>13</v>
      </c>
      <c r="K2" s="28" t="s">
        <v>59</v>
      </c>
      <c r="L2" s="28" t="s">
        <v>60</v>
      </c>
      <c r="M2" s="28" t="s">
        <v>61</v>
      </c>
      <c r="N2" s="28" t="s">
        <v>62</v>
      </c>
      <c r="O2" s="28" t="s">
        <v>63</v>
      </c>
    </row>
    <row r="3" ht="22" customHeight="1" spans="1:15" x14ac:dyDescent="0.25">
      <c r="G3" s="13"/>
      <c r="H3" s="13"/>
      <c r="I3" s="29"/>
      <c r="J3" s="30">
        <f>IF(F3="Long",(H3-G3)*I3,(G3-H3)*I3)</f>
      </c>
      <c r="K3" s="31">
        <f>IFERROR(J3/(G3*I3),0)</f>
      </c>
    </row>
    <row r="4" ht="22" customHeight="1" spans="1:15" x14ac:dyDescent="0.25">
      <c r="G4" s="13"/>
      <c r="H4" s="13"/>
      <c r="I4" s="29"/>
      <c r="J4" s="30">
        <f>IF(F4="Long",(H4-G4)*I4,(G4-H4)*I4)</f>
      </c>
      <c r="K4" s="31">
        <f>IFERROR(J4/(G4*I4),0)</f>
      </c>
    </row>
    <row r="5" ht="22" customHeight="1" spans="1:15" x14ac:dyDescent="0.25">
      <c r="G5" s="13"/>
      <c r="H5" s="13"/>
      <c r="I5" s="29"/>
      <c r="J5" s="30">
        <f>IF(F5="Long",(H5-G5)*I5,(G5-H5)*I5)</f>
      </c>
      <c r="K5" s="31">
        <f>IFERROR(J5/(G5*I5),0)</f>
      </c>
    </row>
    <row r="6" ht="22" customHeight="1" spans="1:15" x14ac:dyDescent="0.25">
      <c r="G6" s="13"/>
      <c r="H6" s="13"/>
      <c r="I6" s="29"/>
      <c r="J6" s="30">
        <f>IF(F6="Long",(H6-G6)*I6,(G6-H6)*I6)</f>
      </c>
      <c r="K6" s="31">
        <f>IFERROR(J6/(G6*I6),0)</f>
      </c>
    </row>
    <row r="7" ht="22" customHeight="1" spans="1:15" x14ac:dyDescent="0.25">
      <c r="G7" s="13"/>
      <c r="H7" s="13"/>
      <c r="I7" s="29"/>
      <c r="J7" s="30">
        <f>IF(F7="Long",(H7-G7)*I7,(G7-H7)*I7)</f>
      </c>
      <c r="K7" s="31">
        <f>IFERROR(J7/(G7*I7),0)</f>
      </c>
    </row>
    <row r="8" ht="22" customHeight="1" spans="1:15" x14ac:dyDescent="0.25">
      <c r="G8" s="13"/>
      <c r="H8" s="13"/>
      <c r="I8" s="29"/>
      <c r="J8" s="30">
        <f>IF(F8="Long",(H8-G8)*I8,(G8-H8)*I8)</f>
      </c>
      <c r="K8" s="31">
        <f>IFERROR(J8/(G8*I8),0)</f>
      </c>
    </row>
    <row r="9" ht="22" customHeight="1" spans="1:15" x14ac:dyDescent="0.25">
      <c r="G9" s="13"/>
      <c r="H9" s="13"/>
      <c r="I9" s="29"/>
      <c r="J9" s="30">
        <f>IF(F9="Long",(H9-G9)*I9,(G9-H9)*I9)</f>
      </c>
      <c r="K9" s="31">
        <f>IFERROR(J9/(G9*I9),0)</f>
      </c>
    </row>
    <row r="10" ht="22" customHeight="1" spans="1:15" x14ac:dyDescent="0.25">
      <c r="G10" s="13"/>
      <c r="H10" s="13"/>
      <c r="I10" s="29"/>
      <c r="J10" s="30">
        <f>IF(F10="Long",(H10-G10)*I10,(G10-H10)*I10)</f>
      </c>
      <c r="K10" s="31">
        <f>IFERROR(J10/(G10*I10),0)</f>
      </c>
    </row>
    <row r="11" ht="22" customHeight="1" spans="1:15" x14ac:dyDescent="0.25">
      <c r="G11" s="13"/>
      <c r="H11" s="13"/>
      <c r="I11" s="29"/>
      <c r="J11" s="30">
        <f>IF(F11="Long",(H11-G11)*I11,(G11-H11)*I11)</f>
      </c>
      <c r="K11" s="31">
        <f>IFERROR(J11/(G11*I11),0)</f>
      </c>
    </row>
    <row r="12" ht="22" customHeight="1" spans="1:15" x14ac:dyDescent="0.25">
      <c r="G12" s="13"/>
      <c r="H12" s="13"/>
      <c r="I12" s="29"/>
      <c r="J12" s="30">
        <f>IF(F12="Long",(H12-G12)*I12,(G12-H12)*I12)</f>
      </c>
      <c r="K12" s="31">
        <f>IFERROR(J12/(G12*I12),0)</f>
      </c>
    </row>
    <row r="13" ht="22" customHeight="1" spans="1:15" x14ac:dyDescent="0.25">
      <c r="G13" s="13"/>
      <c r="H13" s="13"/>
      <c r="I13" s="29"/>
      <c r="J13" s="30">
        <f>IF(F13="Long",(H13-G13)*I13,(G13-H13)*I13)</f>
      </c>
      <c r="K13" s="31">
        <f>IFERROR(J13/(G13*I13),0)</f>
      </c>
    </row>
    <row r="14" ht="22" customHeight="1" spans="1:15" x14ac:dyDescent="0.25">
      <c r="G14" s="13"/>
      <c r="H14" s="13"/>
      <c r="I14" s="29"/>
      <c r="J14" s="30">
        <f>IF(F14="Long",(H14-G14)*I14,(G14-H14)*I14)</f>
      </c>
      <c r="K14" s="31">
        <f>IFERROR(J14/(G14*I14),0)</f>
      </c>
    </row>
    <row r="15" ht="22" customHeight="1" spans="1:15" x14ac:dyDescent="0.25">
      <c r="G15" s="13"/>
      <c r="H15" s="13"/>
      <c r="I15" s="29"/>
      <c r="J15" s="30">
        <f>IF(F15="Long",(H15-G15)*I15,(G15-H15)*I15)</f>
      </c>
      <c r="K15" s="31">
        <f>IFERROR(J15/(G15*I15),0)</f>
      </c>
    </row>
    <row r="16" ht="22" customHeight="1" spans="1:15" x14ac:dyDescent="0.25">
      <c r="G16" s="13"/>
      <c r="H16" s="13"/>
      <c r="I16" s="29"/>
      <c r="J16" s="30">
        <f>IF(F16="Long",(H16-G16)*I16,(G16-H16)*I16)</f>
      </c>
      <c r="K16" s="31">
        <f>IFERROR(J16/(G16*I16),0)</f>
      </c>
    </row>
    <row r="17" ht="22" customHeight="1" spans="1:15" x14ac:dyDescent="0.25">
      <c r="G17" s="13"/>
      <c r="H17" s="13"/>
      <c r="I17" s="29"/>
      <c r="J17" s="30">
        <f>IF(F17="Long",(H17-G17)*I17,(G17-H17)*I17)</f>
      </c>
      <c r="K17" s="31">
        <f>IFERROR(J17/(G17*I17),0)</f>
      </c>
    </row>
    <row r="18" ht="22" customHeight="1" spans="1:15" x14ac:dyDescent="0.25">
      <c r="G18" s="13"/>
      <c r="H18" s="13"/>
      <c r="I18" s="29"/>
      <c r="J18" s="30">
        <f>IF(F18="Long",(H18-G18)*I18,(G18-H18)*I18)</f>
      </c>
      <c r="K18" s="31">
        <f>IFERROR(J18/(G18*I18),0)</f>
      </c>
    </row>
    <row r="19" ht="22" customHeight="1" spans="1:15" x14ac:dyDescent="0.25">
      <c r="G19" s="13"/>
      <c r="H19" s="13"/>
      <c r="I19" s="29"/>
      <c r="J19" s="30">
        <f>IF(F19="Long",(H19-G19)*I19,(G19-H19)*I19)</f>
      </c>
      <c r="K19" s="31">
        <f>IFERROR(J19/(G19*I19),0)</f>
      </c>
    </row>
    <row r="20" ht="22" customHeight="1" spans="1:15" x14ac:dyDescent="0.25">
      <c r="G20" s="13"/>
      <c r="H20" s="13"/>
      <c r="I20" s="29"/>
      <c r="J20" s="30">
        <f>IF(F20="Long",(H20-G20)*I20,(G20-H20)*I20)</f>
      </c>
      <c r="K20" s="31">
        <f>IFERROR(J20/(G20*I20),0)</f>
      </c>
    </row>
    <row r="21" ht="22" customHeight="1" spans="1:15" x14ac:dyDescent="0.25">
      <c r="G21" s="13"/>
      <c r="H21" s="13"/>
      <c r="I21" s="29"/>
      <c r="J21" s="30">
        <f>IF(F21="Long",(H21-G21)*I21,(G21-H21)*I21)</f>
      </c>
      <c r="K21" s="31">
        <f>IFERROR(J21/(G21*I21),0)</f>
      </c>
    </row>
    <row r="22" ht="22" customHeight="1" spans="1:15" x14ac:dyDescent="0.25">
      <c r="G22" s="13"/>
      <c r="H22" s="13"/>
      <c r="I22" s="29"/>
      <c r="J22" s="30">
        <f>IF(F22="Long",(H22-G22)*I22,(G22-H22)*I22)</f>
      </c>
      <c r="K22" s="31">
        <f>IFERROR(J22/(G22*I22),0)</f>
      </c>
    </row>
    <row r="23" ht="22" customHeight="1" spans="1:15" x14ac:dyDescent="0.25">
      <c r="G23" s="13"/>
      <c r="H23" s="13"/>
      <c r="I23" s="29"/>
      <c r="J23" s="30">
        <f>IF(F23="Long",(H23-G23)*I23,(G23-H23)*I23)</f>
      </c>
      <c r="K23" s="31">
        <f>IFERROR(J23/(G23*I23),0)</f>
      </c>
    </row>
    <row r="24" ht="22" customHeight="1" spans="1:15" x14ac:dyDescent="0.25">
      <c r="G24" s="13"/>
      <c r="H24" s="13"/>
      <c r="I24" s="29"/>
      <c r="J24" s="30">
        <f>IF(F24="Long",(H24-G24)*I24,(G24-H24)*I24)</f>
      </c>
      <c r="K24" s="31">
        <f>IFERROR(J24/(G24*I24),0)</f>
      </c>
    </row>
    <row r="25" ht="22" customHeight="1" spans="1:15" x14ac:dyDescent="0.25">
      <c r="G25" s="13"/>
      <c r="H25" s="13"/>
      <c r="I25" s="29"/>
      <c r="J25" s="30">
        <f>IF(F25="Long",(H25-G25)*I25,(G25-H25)*I25)</f>
      </c>
      <c r="K25" s="31">
        <f>IFERROR(J25/(G25*I25),0)</f>
      </c>
    </row>
    <row r="26" ht="22" customHeight="1" spans="1:15" x14ac:dyDescent="0.25">
      <c r="G26" s="13"/>
      <c r="H26" s="13"/>
      <c r="I26" s="29"/>
      <c r="J26" s="30">
        <f>IF(F26="Long",(H26-G26)*I26,(G26-H26)*I26)</f>
      </c>
      <c r="K26" s="31">
        <f>IFERROR(J26/(G26*I26),0)</f>
      </c>
    </row>
    <row r="27" ht="22" customHeight="1" spans="1:15" x14ac:dyDescent="0.25">
      <c r="G27" s="13"/>
      <c r="H27" s="13"/>
      <c r="I27" s="29"/>
      <c r="J27" s="30">
        <f>IF(F27="Long",(H27-G27)*I27,(G27-H27)*I27)</f>
      </c>
      <c r="K27" s="31">
        <f>IFERROR(J27/(G27*I27),0)</f>
      </c>
    </row>
    <row r="28" ht="22" customHeight="1" spans="1:15" x14ac:dyDescent="0.25">
      <c r="G28" s="13"/>
      <c r="H28" s="13"/>
      <c r="I28" s="29"/>
      <c r="J28" s="30">
        <f>IF(F28="Long",(H28-G28)*I28,(G28-H28)*I28)</f>
      </c>
      <c r="K28" s="31">
        <f>IFERROR(J28/(G28*I28),0)</f>
      </c>
    </row>
    <row r="29" ht="22" customHeight="1" spans="1:15" x14ac:dyDescent="0.25">
      <c r="G29" s="13"/>
      <c r="H29" s="13"/>
      <c r="I29" s="29"/>
      <c r="J29" s="30">
        <f>IF(F29="Long",(H29-G29)*I29,(G29-H29)*I29)</f>
      </c>
      <c r="K29" s="31">
        <f>IFERROR(J29/(G29*I29),0)</f>
      </c>
    </row>
    <row r="30" ht="22" customHeight="1" spans="1:15" x14ac:dyDescent="0.25">
      <c r="G30" s="13"/>
      <c r="H30" s="13"/>
      <c r="I30" s="29"/>
      <c r="J30" s="30">
        <f>IF(F30="Long",(H30-G30)*I30,(G30-H30)*I30)</f>
      </c>
      <c r="K30" s="31">
        <f>IFERROR(J30/(G30*I30),0)</f>
      </c>
    </row>
    <row r="31" ht="22" customHeight="1" spans="1:15" x14ac:dyDescent="0.25">
      <c r="G31" s="13"/>
      <c r="H31" s="13"/>
      <c r="I31" s="29"/>
      <c r="J31" s="30">
        <f>IF(F31="Long",(H31-G31)*I31,(G31-H31)*I31)</f>
      </c>
      <c r="K31" s="31">
        <f>IFERROR(J31/(G31*I31),0)</f>
      </c>
    </row>
    <row r="32" ht="22" customHeight="1" spans="1:15" x14ac:dyDescent="0.25">
      <c r="G32" s="13"/>
      <c r="H32" s="13"/>
      <c r="I32" s="29"/>
      <c r="J32" s="30">
        <f>IF(F32="Long",(H32-G32)*I32,(G32-H32)*I32)</f>
      </c>
      <c r="K32" s="31">
        <f>IFERROR(J32/(G32*I32),0)</f>
      </c>
    </row>
    <row r="33" ht="22" customHeight="1" spans="1:15" x14ac:dyDescent="0.25">
      <c r="G33" s="13"/>
      <c r="H33" s="13"/>
      <c r="I33" s="29"/>
      <c r="J33" s="30">
        <f>IF(F33="Long",(H33-G33)*I33,(G33-H33)*I33)</f>
      </c>
      <c r="K33" s="31">
        <f>IFERROR(J33/(G33*I33),0)</f>
      </c>
    </row>
    <row r="34" ht="22" customHeight="1" spans="1:15" x14ac:dyDescent="0.25">
      <c r="G34" s="13"/>
      <c r="H34" s="13"/>
      <c r="I34" s="29"/>
      <c r="J34" s="30">
        <f>IF(F34="Long",(H34-G34)*I34,(G34-H34)*I34)</f>
      </c>
      <c r="K34" s="31">
        <f>IFERROR(J34/(G34*I34),0)</f>
      </c>
    </row>
    <row r="35" ht="22" customHeight="1" spans="1:15" x14ac:dyDescent="0.25">
      <c r="G35" s="13"/>
      <c r="H35" s="13"/>
      <c r="I35" s="29"/>
      <c r="J35" s="30">
        <f>IF(F35="Long",(H35-G35)*I35,(G35-H35)*I35)</f>
      </c>
      <c r="K35" s="31">
        <f>IFERROR(J35/(G35*I35),0)</f>
      </c>
    </row>
    <row r="36" ht="22" customHeight="1" spans="1:15" x14ac:dyDescent="0.25">
      <c r="G36" s="13"/>
      <c r="H36" s="13"/>
      <c r="I36" s="29"/>
      <c r="J36" s="30">
        <f>IF(F36="Long",(H36-G36)*I36,(G36-H36)*I36)</f>
      </c>
      <c r="K36" s="31">
        <f>IFERROR(J36/(G36*I36),0)</f>
      </c>
    </row>
    <row r="37" ht="22" customHeight="1" spans="1:15" x14ac:dyDescent="0.25">
      <c r="G37" s="13"/>
      <c r="H37" s="13"/>
      <c r="I37" s="29"/>
      <c r="J37" s="30">
        <f>IF(F37="Long",(H37-G37)*I37,(G37-H37)*I37)</f>
      </c>
      <c r="K37" s="31">
        <f>IFERROR(J37/(G37*I37),0)</f>
      </c>
    </row>
    <row r="38" ht="22" customHeight="1" spans="1:15" x14ac:dyDescent="0.25">
      <c r="G38" s="13"/>
      <c r="H38" s="13"/>
      <c r="I38" s="29"/>
      <c r="J38" s="30">
        <f>IF(F38="Long",(H38-G38)*I38,(G38-H38)*I38)</f>
      </c>
      <c r="K38" s="31">
        <f>IFERROR(J38/(G38*I38),0)</f>
      </c>
    </row>
    <row r="39" ht="22" customHeight="1" spans="1:15" x14ac:dyDescent="0.25">
      <c r="G39" s="13"/>
      <c r="H39" s="13"/>
      <c r="I39" s="29"/>
      <c r="J39" s="30">
        <f>IF(F39="Long",(H39-G39)*I39,(G39-H39)*I39)</f>
      </c>
      <c r="K39" s="31">
        <f>IFERROR(J39/(G39*I39),0)</f>
      </c>
    </row>
    <row r="40" ht="22" customHeight="1" spans="1:15" x14ac:dyDescent="0.25">
      <c r="G40" s="13"/>
      <c r="H40" s="13"/>
      <c r="I40" s="29"/>
      <c r="J40" s="30">
        <f>IF(F40="Long",(H40-G40)*I40,(G40-H40)*I40)</f>
      </c>
      <c r="K40" s="31">
        <f>IFERROR(J40/(G40*I40),0)</f>
      </c>
    </row>
    <row r="41" ht="22" customHeight="1" spans="1:15" x14ac:dyDescent="0.25">
      <c r="G41" s="13"/>
      <c r="H41" s="13"/>
      <c r="I41" s="29"/>
      <c r="J41" s="30">
        <f>IF(F41="Long",(H41-G41)*I41,(G41-H41)*I41)</f>
      </c>
      <c r="K41" s="31">
        <f>IFERROR(J41/(G41*I41),0)</f>
      </c>
    </row>
    <row r="42" ht="22" customHeight="1" spans="1:15" x14ac:dyDescent="0.25">
      <c r="G42" s="13"/>
      <c r="H42" s="13"/>
      <c r="I42" s="29"/>
      <c r="J42" s="30">
        <f>IF(F42="Long",(H42-G42)*I42,(G42-H42)*I42)</f>
      </c>
      <c r="K42" s="31">
        <f>IFERROR(J42/(G42*I42),0)</f>
      </c>
    </row>
    <row r="43" ht="22" customHeight="1" spans="1:15" x14ac:dyDescent="0.25">
      <c r="G43" s="13"/>
      <c r="H43" s="13"/>
      <c r="I43" s="29"/>
      <c r="J43" s="30">
        <f>IF(F43="Long",(H43-G43)*I43,(G43-H43)*I43)</f>
      </c>
      <c r="K43" s="31">
        <f>IFERROR(J43/(G43*I43),0)</f>
      </c>
    </row>
    <row r="44" ht="22" customHeight="1" spans="1:15" x14ac:dyDescent="0.25">
      <c r="G44" s="13"/>
      <c r="H44" s="13"/>
      <c r="I44" s="29"/>
      <c r="J44" s="30">
        <f>IF(F44="Long",(H44-G44)*I44,(G44-H44)*I44)</f>
      </c>
      <c r="K44" s="31">
        <f>IFERROR(J44/(G44*I44),0)</f>
      </c>
    </row>
    <row r="45" ht="22" customHeight="1" spans="1:15" x14ac:dyDescent="0.25">
      <c r="G45" s="13"/>
      <c r="H45" s="13"/>
      <c r="I45" s="29"/>
      <c r="J45" s="30">
        <f>IF(F45="Long",(H45-G45)*I45,(G45-H45)*I45)</f>
      </c>
      <c r="K45" s="31">
        <f>IFERROR(J45/(G45*I45),0)</f>
      </c>
    </row>
    <row r="46" ht="22" customHeight="1" spans="1:15" x14ac:dyDescent="0.25">
      <c r="G46" s="13"/>
      <c r="H46" s="13"/>
      <c r="I46" s="29"/>
      <c r="J46" s="30">
        <f>IF(F46="Long",(H46-G46)*I46,(G46-H46)*I46)</f>
      </c>
      <c r="K46" s="31">
        <f>IFERROR(J46/(G46*I46),0)</f>
      </c>
    </row>
    <row r="47" ht="22" customHeight="1" spans="1:15" x14ac:dyDescent="0.25">
      <c r="G47" s="13"/>
      <c r="H47" s="13"/>
      <c r="I47" s="29"/>
      <c r="J47" s="30">
        <f>IF(F47="Long",(H47-G47)*I47,(G47-H47)*I47)</f>
      </c>
      <c r="K47" s="31">
        <f>IFERROR(J47/(G47*I47),0)</f>
      </c>
    </row>
    <row r="48" ht="22" customHeight="1" spans="1:15" x14ac:dyDescent="0.25">
      <c r="G48" s="13"/>
      <c r="H48" s="13"/>
      <c r="I48" s="29"/>
      <c r="J48" s="30">
        <f>IF(F48="Long",(H48-G48)*I48,(G48-H48)*I48)</f>
      </c>
      <c r="K48" s="31">
        <f>IFERROR(J48/(G48*I48),0)</f>
      </c>
    </row>
    <row r="49" ht="22" customHeight="1" spans="1:15" x14ac:dyDescent="0.25">
      <c r="G49" s="13"/>
      <c r="H49" s="13"/>
      <c r="I49" s="29"/>
      <c r="J49" s="30">
        <f>IF(F49="Long",(H49-G49)*I49,(G49-H49)*I49)</f>
      </c>
      <c r="K49" s="31">
        <f>IFERROR(J49/(G49*I49),0)</f>
      </c>
    </row>
    <row r="50" ht="22" customHeight="1" spans="1:15" x14ac:dyDescent="0.25">
      <c r="G50" s="13"/>
      <c r="H50" s="13"/>
      <c r="I50" s="29"/>
      <c r="J50" s="30">
        <f>IF(F50="Long",(H50-G50)*I50,(G50-H50)*I50)</f>
      </c>
      <c r="K50" s="31">
        <f>IFERROR(J50/(G50*I50),0)</f>
      </c>
    </row>
    <row r="51" ht="22" customHeight="1" spans="1:15" x14ac:dyDescent="0.25">
      <c r="G51" s="13"/>
      <c r="H51" s="13"/>
      <c r="I51" s="29"/>
      <c r="J51" s="30">
        <f>IF(F51="Long",(H51-G51)*I51,(G51-H51)*I51)</f>
      </c>
      <c r="K51" s="31">
        <f>IFERROR(J51/(G51*I51),0)</f>
      </c>
    </row>
    <row r="52" ht="22" customHeight="1" spans="1:15" x14ac:dyDescent="0.25">
      <c r="G52" s="13"/>
      <c r="H52" s="13"/>
      <c r="I52" s="29"/>
      <c r="J52" s="30">
        <f>IF(F52="Long",(H52-G52)*I52,(G52-H52)*I52)</f>
      </c>
      <c r="K52" s="31">
        <f>IFERROR(J52/(G52*I52),0)</f>
      </c>
    </row>
    <row r="53" ht="22" customHeight="1" spans="1:15" x14ac:dyDescent="0.25">
      <c r="G53" s="13"/>
      <c r="H53" s="13"/>
      <c r="I53" s="29"/>
      <c r="J53" s="30">
        <f>IF(F53="Long",(H53-G53)*I53,(G53-H53)*I53)</f>
      </c>
      <c r="K53" s="31">
        <f>IFERROR(J53/(G53*I53),0)</f>
      </c>
    </row>
    <row r="54" ht="22" customHeight="1" spans="1:15" x14ac:dyDescent="0.25">
      <c r="G54" s="13"/>
      <c r="H54" s="13"/>
      <c r="I54" s="29"/>
      <c r="J54" s="30">
        <f>IF(F54="Long",(H54-G54)*I54,(G54-H54)*I54)</f>
      </c>
      <c r="K54" s="31">
        <f>IFERROR(J54/(G54*I54),0)</f>
      </c>
    </row>
    <row r="55" ht="22" customHeight="1" spans="1:15" x14ac:dyDescent="0.25">
      <c r="G55" s="13"/>
      <c r="H55" s="13"/>
      <c r="I55" s="29"/>
      <c r="J55" s="30">
        <f>IF(F55="Long",(H55-G55)*I55,(G55-H55)*I55)</f>
      </c>
      <c r="K55" s="31">
        <f>IFERROR(J55/(G55*I55),0)</f>
      </c>
    </row>
    <row r="56" ht="22" customHeight="1" spans="1:15" x14ac:dyDescent="0.25">
      <c r="G56" s="13"/>
      <c r="H56" s="13"/>
      <c r="I56" s="29"/>
      <c r="J56" s="30">
        <f>IF(F56="Long",(H56-G56)*I56,(G56-H56)*I56)</f>
      </c>
      <c r="K56" s="31">
        <f>IFERROR(J56/(G56*I56),0)</f>
      </c>
    </row>
    <row r="57" ht="22" customHeight="1" spans="1:15" x14ac:dyDescent="0.25">
      <c r="G57" s="13"/>
      <c r="H57" s="13"/>
      <c r="I57" s="29"/>
      <c r="J57" s="30">
        <f>IF(F57="Long",(H57-G57)*I57,(G57-H57)*I57)</f>
      </c>
      <c r="K57" s="31">
        <f>IFERROR(J57/(G57*I57),0)</f>
      </c>
    </row>
    <row r="58" ht="22" customHeight="1" spans="1:15" x14ac:dyDescent="0.25">
      <c r="G58" s="13"/>
      <c r="H58" s="13"/>
      <c r="I58" s="29"/>
      <c r="J58" s="30">
        <f>IF(F58="Long",(H58-G58)*I58,(G58-H58)*I58)</f>
      </c>
      <c r="K58" s="31">
        <f>IFERROR(J58/(G58*I58),0)</f>
      </c>
    </row>
    <row r="59" ht="22" customHeight="1" spans="1:15" x14ac:dyDescent="0.25">
      <c r="G59" s="13"/>
      <c r="H59" s="13"/>
      <c r="I59" s="29"/>
      <c r="J59" s="30">
        <f>IF(F59="Long",(H59-G59)*I59,(G59-H59)*I59)</f>
      </c>
      <c r="K59" s="31">
        <f>IFERROR(J59/(G59*I59),0)</f>
      </c>
    </row>
    <row r="60" ht="22" customHeight="1" spans="1:15" x14ac:dyDescent="0.25">
      <c r="G60" s="13"/>
      <c r="H60" s="13"/>
      <c r="I60" s="29"/>
      <c r="J60" s="30">
        <f>IF(F60="Long",(H60-G60)*I60,(G60-H60)*I60)</f>
      </c>
      <c r="K60" s="31">
        <f>IFERROR(J60/(G60*I60),0)</f>
      </c>
    </row>
    <row r="61" ht="22" customHeight="1" spans="1:15" x14ac:dyDescent="0.25">
      <c r="G61" s="13"/>
      <c r="H61" s="13"/>
      <c r="I61" s="29"/>
      <c r="J61" s="30">
        <f>IF(F61="Long",(H61-G61)*I61,(G61-H61)*I61)</f>
      </c>
      <c r="K61" s="31">
        <f>IFERROR(J61/(G61*I61),0)</f>
      </c>
    </row>
    <row r="62" ht="22" customHeight="1" spans="1:15" x14ac:dyDescent="0.25">
      <c r="G62" s="13"/>
      <c r="H62" s="13"/>
      <c r="I62" s="29"/>
      <c r="J62" s="30">
        <f>IF(F62="Long",(H62-G62)*I62,(G62-H62)*I62)</f>
      </c>
      <c r="K62" s="31">
        <f>IFERROR(J62/(G62*I62),0)</f>
      </c>
    </row>
    <row r="63" ht="22" customHeight="1" spans="1:15" x14ac:dyDescent="0.25">
      <c r="G63" s="13"/>
      <c r="H63" s="13"/>
      <c r="I63" s="29"/>
      <c r="J63" s="30">
        <f>IF(F63="Long",(H63-G63)*I63,(G63-H63)*I63)</f>
      </c>
      <c r="K63" s="31">
        <f>IFERROR(J63/(G63*I63),0)</f>
      </c>
    </row>
    <row r="64" ht="22" customHeight="1" spans="1:15" x14ac:dyDescent="0.25">
      <c r="G64" s="13"/>
      <c r="H64" s="13"/>
      <c r="I64" s="29"/>
      <c r="J64" s="30">
        <f>IF(F64="Long",(H64-G64)*I64,(G64-H64)*I64)</f>
      </c>
      <c r="K64" s="31">
        <f>IFERROR(J64/(G64*I64),0)</f>
      </c>
    </row>
    <row r="65" ht="22" customHeight="1" spans="1:15" x14ac:dyDescent="0.25">
      <c r="G65" s="13"/>
      <c r="H65" s="13"/>
      <c r="I65" s="29"/>
      <c r="J65" s="30">
        <f>IF(F65="Long",(H65-G65)*I65,(G65-H65)*I65)</f>
      </c>
      <c r="K65" s="31">
        <f>IFERROR(J65/(G65*I65),0)</f>
      </c>
    </row>
    <row r="66" ht="22" customHeight="1" spans="1:15" x14ac:dyDescent="0.25">
      <c r="G66" s="13"/>
      <c r="H66" s="13"/>
      <c r="I66" s="29"/>
      <c r="J66" s="30">
        <f>IF(F66="Long",(H66-G66)*I66,(G66-H66)*I66)</f>
      </c>
      <c r="K66" s="31">
        <f>IFERROR(J66/(G66*I66),0)</f>
      </c>
    </row>
    <row r="67" ht="22" customHeight="1" spans="1:15" x14ac:dyDescent="0.25">
      <c r="G67" s="13"/>
      <c r="H67" s="13"/>
      <c r="I67" s="29"/>
      <c r="J67" s="30">
        <f>IF(F67="Long",(H67-G67)*I67,(G67-H67)*I67)</f>
      </c>
      <c r="K67" s="31">
        <f>IFERROR(J67/(G67*I67),0)</f>
      </c>
    </row>
    <row r="68" ht="22" customHeight="1" spans="1:15" x14ac:dyDescent="0.25">
      <c r="G68" s="13"/>
      <c r="H68" s="13"/>
      <c r="I68" s="29"/>
      <c r="J68" s="30">
        <f>IF(F68="Long",(H68-G68)*I68,(G68-H68)*I68)</f>
      </c>
      <c r="K68" s="31">
        <f>IFERROR(J68/(G68*I68),0)</f>
      </c>
    </row>
    <row r="69" ht="22" customHeight="1" spans="1:15" x14ac:dyDescent="0.25">
      <c r="G69" s="13"/>
      <c r="H69" s="13"/>
      <c r="I69" s="29"/>
      <c r="J69" s="30">
        <f>IF(F69="Long",(H69-G69)*I69,(G69-H69)*I69)</f>
      </c>
      <c r="K69" s="31">
        <f>IFERROR(J69/(G69*I69),0)</f>
      </c>
    </row>
    <row r="70" ht="22" customHeight="1" spans="1:15" x14ac:dyDescent="0.25">
      <c r="G70" s="13"/>
      <c r="H70" s="13"/>
      <c r="I70" s="29"/>
      <c r="J70" s="30">
        <f>IF(F70="Long",(H70-G70)*I70,(G70-H70)*I70)</f>
      </c>
      <c r="K70" s="31">
        <f>IFERROR(J70/(G70*I70),0)</f>
      </c>
    </row>
    <row r="71" ht="22" customHeight="1" spans="1:15" x14ac:dyDescent="0.25">
      <c r="G71" s="13"/>
      <c r="H71" s="13"/>
      <c r="I71" s="29"/>
      <c r="J71" s="30">
        <f>IF(F71="Long",(H71-G71)*I71,(G71-H71)*I71)</f>
      </c>
      <c r="K71" s="31">
        <f>IFERROR(J71/(G71*I71),0)</f>
      </c>
    </row>
    <row r="72" ht="22" customHeight="1" spans="1:15" x14ac:dyDescent="0.25">
      <c r="G72" s="13"/>
      <c r="H72" s="13"/>
      <c r="I72" s="29"/>
      <c r="J72" s="30">
        <f>IF(F72="Long",(H72-G72)*I72,(G72-H72)*I72)</f>
      </c>
      <c r="K72" s="31">
        <f>IFERROR(J72/(G72*I72),0)</f>
      </c>
    </row>
    <row r="73" ht="22" customHeight="1" spans="1:15" x14ac:dyDescent="0.25">
      <c r="G73" s="13"/>
      <c r="H73" s="13"/>
      <c r="I73" s="29"/>
      <c r="J73" s="30">
        <f>IF(F73="Long",(H73-G73)*I73,(G73-H73)*I73)</f>
      </c>
      <c r="K73" s="31">
        <f>IFERROR(J73/(G73*I73),0)</f>
      </c>
    </row>
    <row r="74" ht="22" customHeight="1" spans="1:15" x14ac:dyDescent="0.25">
      <c r="G74" s="13"/>
      <c r="H74" s="13"/>
      <c r="I74" s="29"/>
      <c r="J74" s="30">
        <f>IF(F74="Long",(H74-G74)*I74,(G74-H74)*I74)</f>
      </c>
      <c r="K74" s="31">
        <f>IFERROR(J74/(G74*I74),0)</f>
      </c>
    </row>
    <row r="75" ht="22" customHeight="1" spans="1:15" x14ac:dyDescent="0.25">
      <c r="G75" s="13"/>
      <c r="H75" s="13"/>
      <c r="I75" s="29"/>
      <c r="J75" s="30">
        <f>IF(F75="Long",(H75-G75)*I75,(G75-H75)*I75)</f>
      </c>
      <c r="K75" s="31">
        <f>IFERROR(J75/(G75*I75),0)</f>
      </c>
    </row>
    <row r="76" ht="22" customHeight="1" spans="1:15" x14ac:dyDescent="0.25">
      <c r="G76" s="13"/>
      <c r="H76" s="13"/>
      <c r="I76" s="29"/>
      <c r="J76" s="30">
        <f>IF(F76="Long",(H76-G76)*I76,(G76-H76)*I76)</f>
      </c>
      <c r="K76" s="31">
        <f>IFERROR(J76/(G76*I76),0)</f>
      </c>
    </row>
    <row r="77" ht="22" customHeight="1" spans="1:15" x14ac:dyDescent="0.25">
      <c r="G77" s="13"/>
      <c r="H77" s="13"/>
      <c r="I77" s="29"/>
      <c r="J77" s="30">
        <f>IF(F77="Long",(H77-G77)*I77,(G77-H77)*I77)</f>
      </c>
      <c r="K77" s="31">
        <f>IFERROR(J77/(G77*I77),0)</f>
      </c>
    </row>
    <row r="78" ht="22" customHeight="1" spans="1:15" x14ac:dyDescent="0.25">
      <c r="G78" s="13"/>
      <c r="H78" s="13"/>
      <c r="I78" s="29"/>
      <c r="J78" s="30">
        <f>IF(F78="Long",(H78-G78)*I78,(G78-H78)*I78)</f>
      </c>
      <c r="K78" s="31">
        <f>IFERROR(J78/(G78*I78),0)</f>
      </c>
    </row>
    <row r="79" ht="22" customHeight="1" spans="1:15" x14ac:dyDescent="0.25">
      <c r="G79" s="13"/>
      <c r="H79" s="13"/>
      <c r="I79" s="29"/>
      <c r="J79" s="30">
        <f>IF(F79="Long",(H79-G79)*I79,(G79-H79)*I79)</f>
      </c>
      <c r="K79" s="31">
        <f>IFERROR(J79/(G79*I79),0)</f>
      </c>
    </row>
    <row r="80" ht="22" customHeight="1" spans="1:15" x14ac:dyDescent="0.25">
      <c r="G80" s="13"/>
      <c r="H80" s="13"/>
      <c r="I80" s="29"/>
      <c r="J80" s="30">
        <f>IF(F80="Long",(H80-G80)*I80,(G80-H80)*I80)</f>
      </c>
      <c r="K80" s="31">
        <f>IFERROR(J80/(G80*I80),0)</f>
      </c>
    </row>
    <row r="81" ht="22" customHeight="1" spans="1:15" x14ac:dyDescent="0.25">
      <c r="G81" s="13"/>
      <c r="H81" s="13"/>
      <c r="I81" s="29"/>
      <c r="J81" s="30">
        <f>IF(F81="Long",(H81-G81)*I81,(G81-H81)*I81)</f>
      </c>
      <c r="K81" s="31">
        <f>IFERROR(J81/(G81*I81),0)</f>
      </c>
    </row>
    <row r="82" ht="22" customHeight="1" spans="1:15" x14ac:dyDescent="0.25">
      <c r="G82" s="13"/>
      <c r="H82" s="13"/>
      <c r="I82" s="29"/>
      <c r="J82" s="30">
        <f>IF(F82="Long",(H82-G82)*I82,(G82-H82)*I82)</f>
      </c>
      <c r="K82" s="31">
        <f>IFERROR(J82/(G82*I82),0)</f>
      </c>
    </row>
    <row r="83" ht="22" customHeight="1" spans="1:15" x14ac:dyDescent="0.25">
      <c r="G83" s="13"/>
      <c r="H83" s="13"/>
      <c r="I83" s="29"/>
      <c r="J83" s="30">
        <f>IF(F83="Long",(H83-G83)*I83,(G83-H83)*I83)</f>
      </c>
      <c r="K83" s="31">
        <f>IFERROR(J83/(G83*I83),0)</f>
      </c>
    </row>
    <row r="84" ht="22" customHeight="1" spans="1:15" x14ac:dyDescent="0.25">
      <c r="G84" s="13"/>
      <c r="H84" s="13"/>
      <c r="I84" s="29"/>
      <c r="J84" s="30">
        <f>IF(F84="Long",(H84-G84)*I84,(G84-H84)*I84)</f>
      </c>
      <c r="K84" s="31">
        <f>IFERROR(J84/(G84*I84),0)</f>
      </c>
    </row>
    <row r="85" ht="22" customHeight="1" spans="1:15" x14ac:dyDescent="0.25">
      <c r="G85" s="13"/>
      <c r="H85" s="13"/>
      <c r="I85" s="29"/>
      <c r="J85" s="30">
        <f>IF(F85="Long",(H85-G85)*I85,(G85-H85)*I85)</f>
      </c>
      <c r="K85" s="31">
        <f>IFERROR(J85/(G85*I85),0)</f>
      </c>
    </row>
    <row r="86" ht="22" customHeight="1" spans="1:15" x14ac:dyDescent="0.25">
      <c r="G86" s="13"/>
      <c r="H86" s="13"/>
      <c r="I86" s="29"/>
      <c r="J86" s="30">
        <f>IF(F86="Long",(H86-G86)*I86,(G86-H86)*I86)</f>
      </c>
      <c r="K86" s="31">
        <f>IFERROR(J86/(G86*I86),0)</f>
      </c>
    </row>
    <row r="87" ht="22" customHeight="1" spans="1:15" x14ac:dyDescent="0.25">
      <c r="G87" s="13"/>
      <c r="H87" s="13"/>
      <c r="I87" s="29"/>
      <c r="J87" s="30">
        <f>IF(F87="Long",(H87-G87)*I87,(G87-H87)*I87)</f>
      </c>
      <c r="K87" s="31">
        <f>IFERROR(J87/(G87*I87),0)</f>
      </c>
    </row>
    <row r="88" ht="22" customHeight="1" spans="1:15" x14ac:dyDescent="0.25">
      <c r="G88" s="13"/>
      <c r="H88" s="13"/>
      <c r="I88" s="29"/>
      <c r="J88" s="30">
        <f>IF(F88="Long",(H88-G88)*I88,(G88-H88)*I88)</f>
      </c>
      <c r="K88" s="31">
        <f>IFERROR(J88/(G88*I88),0)</f>
      </c>
    </row>
    <row r="89" ht="22" customHeight="1" spans="1:15" x14ac:dyDescent="0.25">
      <c r="G89" s="13"/>
      <c r="H89" s="13"/>
      <c r="I89" s="29"/>
      <c r="J89" s="30">
        <f>IF(F89="Long",(H89-G89)*I89,(G89-H89)*I89)</f>
      </c>
      <c r="K89" s="31">
        <f>IFERROR(J89/(G89*I89),0)</f>
      </c>
    </row>
    <row r="90" ht="22" customHeight="1" spans="1:15" x14ac:dyDescent="0.25">
      <c r="G90" s="13"/>
      <c r="H90" s="13"/>
      <c r="I90" s="29"/>
      <c r="J90" s="30">
        <f>IF(F90="Long",(H90-G90)*I90,(G90-H90)*I90)</f>
      </c>
      <c r="K90" s="31">
        <f>IFERROR(J90/(G90*I90),0)</f>
      </c>
    </row>
    <row r="91" ht="22" customHeight="1" spans="1:15" x14ac:dyDescent="0.25">
      <c r="G91" s="13"/>
      <c r="H91" s="13"/>
      <c r="I91" s="29"/>
      <c r="J91" s="30">
        <f>IF(F91="Long",(H91-G91)*I91,(G91-H91)*I91)</f>
      </c>
      <c r="K91" s="31">
        <f>IFERROR(J91/(G91*I91),0)</f>
      </c>
    </row>
    <row r="92" ht="22" customHeight="1" spans="1:15" x14ac:dyDescent="0.25">
      <c r="G92" s="13"/>
      <c r="H92" s="13"/>
      <c r="I92" s="29"/>
      <c r="J92" s="30">
        <f>IF(F92="Long",(H92-G92)*I92,(G92-H92)*I92)</f>
      </c>
      <c r="K92" s="31">
        <f>IFERROR(J92/(G92*I92),0)</f>
      </c>
    </row>
    <row r="93" ht="22" customHeight="1" spans="1:15" x14ac:dyDescent="0.25">
      <c r="G93" s="13"/>
      <c r="H93" s="13"/>
      <c r="I93" s="29"/>
      <c r="J93" s="30">
        <f>IF(F93="Long",(H93-G93)*I93,(G93-H93)*I93)</f>
      </c>
      <c r="K93" s="31">
        <f>IFERROR(J93/(G93*I93),0)</f>
      </c>
    </row>
    <row r="94" ht="22" customHeight="1" spans="1:15" x14ac:dyDescent="0.25">
      <c r="G94" s="13"/>
      <c r="H94" s="13"/>
      <c r="I94" s="29"/>
      <c r="J94" s="30">
        <f>IF(F94="Long",(H94-G94)*I94,(G94-H94)*I94)</f>
      </c>
      <c r="K94" s="31">
        <f>IFERROR(J94/(G94*I94),0)</f>
      </c>
    </row>
    <row r="95" ht="22" customHeight="1" spans="1:15" x14ac:dyDescent="0.25">
      <c r="G95" s="13"/>
      <c r="H95" s="13"/>
      <c r="I95" s="29"/>
      <c r="J95" s="30">
        <f>IF(F95="Long",(H95-G95)*I95,(G95-H95)*I95)</f>
      </c>
      <c r="K95" s="31">
        <f>IFERROR(J95/(G95*I95),0)</f>
      </c>
    </row>
    <row r="96" ht="22" customHeight="1" spans="1:15" x14ac:dyDescent="0.25">
      <c r="G96" s="13"/>
      <c r="H96" s="13"/>
      <c r="I96" s="29"/>
      <c r="J96" s="30">
        <f>IF(F96="Long",(H96-G96)*I96,(G96-H96)*I96)</f>
      </c>
      <c r="K96" s="31">
        <f>IFERROR(J96/(G96*I96),0)</f>
      </c>
    </row>
    <row r="97" ht="22" customHeight="1" spans="1:15" x14ac:dyDescent="0.25">
      <c r="G97" s="13"/>
      <c r="H97" s="13"/>
      <c r="I97" s="29"/>
      <c r="J97" s="30">
        <f>IF(F97="Long",(H97-G97)*I97,(G97-H97)*I97)</f>
      </c>
      <c r="K97" s="31">
        <f>IFERROR(J97/(G97*I97),0)</f>
      </c>
    </row>
    <row r="98" ht="22" customHeight="1" spans="1:15" x14ac:dyDescent="0.25">
      <c r="G98" s="13"/>
      <c r="H98" s="13"/>
      <c r="I98" s="29"/>
      <c r="J98" s="30">
        <f>IF(F98="Long",(H98-G98)*I98,(G98-H98)*I98)</f>
      </c>
      <c r="K98" s="31">
        <f>IFERROR(J98/(G98*I98),0)</f>
      </c>
    </row>
    <row r="99" ht="22" customHeight="1" spans="1:15" x14ac:dyDescent="0.25">
      <c r="G99" s="13"/>
      <c r="H99" s="13"/>
      <c r="I99" s="29"/>
      <c r="J99" s="30">
        <f>IF(F99="Long",(H99-G99)*I99,(G99-H99)*I99)</f>
      </c>
      <c r="K99" s="31">
        <f>IFERROR(J99/(G99*I99),0)</f>
      </c>
    </row>
    <row r="100" ht="22" customHeight="1" spans="1:15" x14ac:dyDescent="0.25">
      <c r="G100" s="13"/>
      <c r="H100" s="13"/>
      <c r="I100" s="29"/>
      <c r="J100" s="30">
        <f>IF(F100="Long",(H100-G100)*I100,(G100-H100)*I100)</f>
      </c>
      <c r="K100" s="31">
        <f>IFERROR(J100/(G100*I100),0)</f>
      </c>
    </row>
    <row r="101" ht="22" customHeight="1" spans="1:15" x14ac:dyDescent="0.25">
      <c r="G101" s="13"/>
      <c r="H101" s="13"/>
      <c r="I101" s="29"/>
      <c r="J101" s="30">
        <f>IF(F101="Long",(H101-G101)*I101,(G101-H101)*I101)</f>
      </c>
      <c r="K101" s="31">
        <f>IFERROR(J101/(G101*I101),0)</f>
      </c>
    </row>
    <row r="102" ht="22" customHeight="1" spans="1:15" x14ac:dyDescent="0.25">
      <c r="G102" s="13"/>
      <c r="H102" s="13"/>
      <c r="I102" s="29"/>
      <c r="J102" s="30">
        <f>IF(F102="Long",(H102-G102)*I102,(G102-H102)*I102)</f>
      </c>
      <c r="K102" s="31">
        <f>IFERROR(J102/(G102*I102),0)</f>
      </c>
    </row>
    <row r="105" ht="22" customHeight="1" spans="1:12" x14ac:dyDescent="0.25">
      <c r="A105" s="32" t="s">
        <v>64</v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</row>
  </sheetData>
  <mergeCells count="1">
    <mergeCell ref="A105:L105"/>
  </mergeCells>
  <dataValidations count="10">
    <dataValidation type="list" allowBlank="1" sqref="D10:D102">
      <formula1>"Technology,Healthcare,Finance,Consumer,Energy,Industrial,Materials,Utilities,Real Estate,Communication,Other"</formula1>
    </dataValidation>
    <dataValidation type="list" allowBlank="1" sqref="D3:D102">
      <formula1>"Technology,Healthcare,Finance,Consumer,Energy,Industrial,Materials,Utilities,Real Estate,Communication,Other"</formula1>
    </dataValidation>
    <dataValidation type="list" allowBlank="1" sqref="E10:E102">
      <formula1>"Mega,Large,Mid,Small,Micro"</formula1>
    </dataValidation>
    <dataValidation type="list" allowBlank="1" sqref="E3:E102">
      <formula1>"Mega,Large,Mid,Small,Micro"</formula1>
    </dataValidation>
    <dataValidation type="list" allowBlank="1" sqref="F10:F102">
      <formula1>"Long,Short"</formula1>
    </dataValidation>
    <dataValidation type="list" allowBlank="1" sqref="F3:F102">
      <formula1>"Long,Short"</formula1>
    </dataValidation>
    <dataValidation type="list" allowBlank="1" sqref="M10:M102">
      <formula1>"Pre,Post,N/A"</formula1>
    </dataValidation>
    <dataValidation type="list" allowBlank="1" sqref="M3:M102">
      <formula1>"Pre,Post,N/A"</formula1>
    </dataValidation>
    <dataValidation type="list" allowBlank="1" sqref="N10:N102">
      <formula1>"Breakout,Pullback,Earnings,Gap,Momentum,Value,Swing,Other"</formula1>
    </dataValidation>
    <dataValidation type="list" allowBlank="1" sqref="N3:N102">
      <formula1>"Breakout,Pullback,Earnings,Gap,Momentum,Value,Swing,Other"</formula1>
    </dataValidation>
  </dataValidations>
  <hyperlinks>
    <hyperlink ref="H1" r:id="rId1"/>
    <hyperlink ref="A105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FormatPr defaultRowHeight="15" outlineLevelRow="0" outlineLevelCol="0" x14ac:dyDescent="55"/>
  <cols>
    <col min="1" max="1" width="20" customWidth="1"/>
    <col min="2" max="2" width="12" customWidth="1"/>
  </cols>
  <sheetData>
    <row r="1" ht="30" customHeight="1" spans="1:8" x14ac:dyDescent="0.25">
      <c r="A1" s="25"/>
      <c r="B1" s="25"/>
      <c r="C1" s="26" t="s">
        <v>65</v>
      </c>
      <c r="D1" s="25"/>
      <c r="E1" s="25"/>
      <c r="F1" s="25"/>
      <c r="G1" s="25"/>
      <c r="H1" s="27" t="s">
        <v>51</v>
      </c>
    </row>
    <row r="2" spans="1:2" x14ac:dyDescent="0.25">
      <c r="A2" s="33" t="s">
        <v>66</v>
      </c>
      <c r="B2" s="33" t="s">
        <v>55</v>
      </c>
    </row>
    <row r="3" spans="1:2" x14ac:dyDescent="0.25">
      <c r="A3" t="s">
        <v>15</v>
      </c>
      <c r="B3" t="s">
        <v>67</v>
      </c>
    </row>
    <row r="4" spans="1:2" x14ac:dyDescent="0.25">
      <c r="A4" t="s">
        <v>16</v>
      </c>
      <c r="B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20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21" spans="1:1" x14ac:dyDescent="0.25">
      <c r="A21" s="34" t="s">
        <v>77</v>
      </c>
    </row>
  </sheetData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Trade Log</vt:lpstr>
      <vt:lpstr>Settings</vt:lpstr>
    </vt:vector>
  </TitlesOfParts>
  <Company>JournalPlus</Company>
  <Manager>Trading Tools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JournalPlus</dc:creator>
  <dc:title>Stock Trading Journal</dc:title>
  <dc:subject/>
  <dc:description/>
  <cp:keywords/>
  <cp:category/>
  <cp:lastModifiedBy>JournalPlus</cp:lastModifiedBy>
  <dcterms:created xsi:type="dcterms:W3CDTF">2026-02-07T09:56:09Z</dcterms:created>
  <dcterms:modified xsi:type="dcterms:W3CDTF">2026-02-07T09:56:09Z</dcterms:modified>
</cp:coreProperties>
</file>