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Trade Log" state="visible" r:id="rId5"/>
    <sheet sheetId="3" name="Settings" state="hidden" r:id="rId6"/>
  </sheets>
  <calcPr calcId="171027"/>
</workbook>
</file>

<file path=xl/sharedStrings.xml><?xml version="1.0" encoding="utf-8"?>
<sst xmlns="http://schemas.openxmlformats.org/spreadsheetml/2006/main" count="110" uniqueCount="82">
  <si>
    <t>Free Options Trading Journal</t>
  </si>
  <si>
    <t>Upgrade → journalplus.co</t>
  </si>
  <si>
    <t>Options Trading Dashboard</t>
  </si>
  <si>
    <t>Total Trades</t>
  </si>
  <si>
    <t>Total P&amp;L</t>
  </si>
  <si>
    <t>Win Rate</t>
  </si>
  <si>
    <t>Calls Traded</t>
  </si>
  <si>
    <t>Puts Traded</t>
  </si>
  <si>
    <t>Avg DTE at Entry</t>
  </si>
  <si>
    <t>Performance by Strategy</t>
  </si>
  <si>
    <t>Average Greeks at Entry</t>
  </si>
  <si>
    <t>Long Call</t>
  </si>
  <si>
    <t>Delta</t>
  </si>
  <si>
    <t>Long Put</t>
  </si>
  <si>
    <t>Theta</t>
  </si>
  <si>
    <t>Covered Call</t>
  </si>
  <si>
    <t>Vega</t>
  </si>
  <si>
    <t>Iron Condor</t>
  </si>
  <si>
    <t>IV%</t>
  </si>
  <si>
    <t>Bull Call Spread</t>
  </si>
  <si>
    <t>How to Use This Template</t>
  </si>
  <si>
    <t>1. Log each options trade with strike, expiry, and Greeks</t>
  </si>
  <si>
    <t>2. DTE is calculated automatically from expiry date</t>
  </si>
  <si>
    <t>3. Track strategy performance to find your edge</t>
  </si>
  <si>
    <t>4. Monitor Greek exposure over time</t>
  </si>
  <si>
    <t>━━━━━━━━━━━━━━━━━━━━━━━━━━━━━━━━━━━━━━━━</t>
  </si>
  <si>
    <t>Ready to Level Up Your Trading?</t>
  </si>
  <si>
    <t>Tired of manual data entry? Let JournalPlus do the heavy lifting.</t>
  </si>
  <si>
    <t>✓ Auto-import from Zerodha, Angel One, Upstox, and 20+ brokers</t>
  </si>
  <si>
    <t>✓ AI-powered pattern detection finds your trading edge</t>
  </si>
  <si>
    <t>✓ Advanced analytics with 50+ performance metrics</t>
  </si>
  <si>
    <t>✓ Access from any device - web, mobile, tablet</t>
  </si>
  <si>
    <t>→ Get JournalPlus at journalplus.co</t>
  </si>
  <si>
    <t>One-time ₹6,599 / $159 • Lifetime access • 7-day money-back guarantee</t>
  </si>
  <si>
    <t>This Template</t>
  </si>
  <si>
    <t>JournalPlus App</t>
  </si>
  <si>
    <t>❌ Manual data entry</t>
  </si>
  <si>
    <t>✅ Auto-import trades</t>
  </si>
  <si>
    <t>❌ Basic formulas</t>
  </si>
  <si>
    <t>✅ AI pattern detection</t>
  </si>
  <si>
    <t>❌ Desktop only</t>
  </si>
  <si>
    <t>✅ Access anywhere</t>
  </si>
  <si>
    <t>❌ Limited metrics</t>
  </si>
  <si>
    <t>✅ 50+ analytics</t>
  </si>
  <si>
    <t>❌ No backup</t>
  </si>
  <si>
    <t>✅ Cloud sync</t>
  </si>
  <si>
    <t>Date</t>
  </si>
  <si>
    <t>Underlying</t>
  </si>
  <si>
    <t>Option Type</t>
  </si>
  <si>
    <t>Strike</t>
  </si>
  <si>
    <t>Expiry</t>
  </si>
  <si>
    <t>DTE</t>
  </si>
  <si>
    <t>Direction</t>
  </si>
  <si>
    <t>Premium</t>
  </si>
  <si>
    <t>Exit Premium</t>
  </si>
  <si>
    <t>Quantity</t>
  </si>
  <si>
    <t>Strategy</t>
  </si>
  <si>
    <t>P&amp;L</t>
  </si>
  <si>
    <t>P&amp;L %</t>
  </si>
  <si>
    <t>Notes</t>
  </si>
  <si>
    <t>Template by JournalPlus  •  Upgrade at journalplus.co  •  7-day money-back guarantee</t>
  </si>
  <si>
    <t>Settings</t>
  </si>
  <si>
    <t>journalplus.co</t>
  </si>
  <si>
    <t>Setup Types</t>
  </si>
  <si>
    <t>Long</t>
  </si>
  <si>
    <t>Short</t>
  </si>
  <si>
    <t>Short Call</t>
  </si>
  <si>
    <t>Short Put</t>
  </si>
  <si>
    <t>Cash Secured Put</t>
  </si>
  <si>
    <t>Bear Put Spread</t>
  </si>
  <si>
    <t>Bull Put Spread</t>
  </si>
  <si>
    <t>Bear Call Spread</t>
  </si>
  <si>
    <t>Iron Butterfly</t>
  </si>
  <si>
    <t>Straddle</t>
  </si>
  <si>
    <t>Strangle</t>
  </si>
  <si>
    <t>Calendar Spread</t>
  </si>
  <si>
    <t>Diagonal Spread</t>
  </si>
  <si>
    <t>Butterfly</t>
  </si>
  <si>
    <t>Ratio Spread</t>
  </si>
  <si>
    <t>Powered by JournalPlus</t>
  </si>
  <si>
    <t>Protective Put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</si>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</sst>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color theme="1"/>
      <family val="2"/>
      <scheme val="minor"/>
      <sz val="11"/>
      <name val="Calibri"/>
    </font>
    <font>
      <i/>
      <color rgb="FF666666"/>
      <sz val="11"/>
    </font>
    <font>
      <b/>
      <u/>
      <color rgb="FF009933"/>
      <sz val="11"/>
    </font>
    <font>
      <b/>
      <color rgb="FF1A1A2E"/>
      <sz val="20"/>
    </font>
    <font>
      <color rgb="FF666666"/>
      <sz val="10"/>
    </font>
    <font>
      <b/>
      <color rgb="FF009933"/>
      <sz val="24"/>
    </font>
    <font>
      <b/>
      <color rgb="FF333333"/>
      <sz val="18"/>
    </font>
    <font>
      <b/>
      <color rgb="FF1A1A2E"/>
      <sz val="14"/>
    </font>
    <font>
      <color rgb="FF666666"/>
      <sz val="11"/>
    </font>
    <font>
      <color rgb="FFE0E0E0"/>
    </font>
    <font>
      <b/>
      <color rgb="FF009933"/>
      <sz val="16"/>
    </font>
    <font>
      <color rgb="FF333333"/>
      <sz val="11"/>
    </font>
    <font>
      <b/>
      <u/>
      <color rgb="FFFFFFFF"/>
      <sz val="13"/>
    </font>
    <font>
      <b/>
      <color rgb="FF666666"/>
      <sz val="11"/>
    </font>
    <font>
      <b/>
      <color rgb="FF009933"/>
      <sz val="11"/>
    </font>
    <font>
      <color rgb="FF333333"/>
      <sz val="10"/>
    </font>
    <font>
      <i/>
      <color rgb="FF666666"/>
      <sz val="10"/>
    </font>
    <font>
      <u/>
      <color rgb="FF009933"/>
      <sz val="10"/>
    </font>
    <font>
      <b/>
      <color rgb="FFFFFFFF"/>
      <sz val="12"/>
    </font>
    <font>
      <i/>
      <u/>
      <color rgb="FF666666"/>
      <sz val="9"/>
    </font>
    <font>
      <i/>
      <color rgb="FF666666"/>
      <sz val="9"/>
    </font>
  </fonts>
  <fills count="5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009933"/>
      </patternFill>
    </fill>
    <fill>
      <patternFill patternType="solid">
        <fgColor rgb="FF1A1A2E"/>
      </patternFill>
    </fill>
  </fills>
  <borders count="4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4" fontId="0" fillId="0" borderId="0" xfId="0" applyNumberFormat="1"/>
    <xf numFmtId="2" fontId="0" fillId="0" borderId="0" xfId="0" applyNumberForma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/>
    <xf numFmtId="0" fontId="15" fillId="0" borderId="0" xfId="0" applyFont="1"/>
    <xf numFmtId="0" fontId="0" fillId="2" borderId="1" xfId="0" applyFill="1" applyBorder="1"/>
    <xf numFmtId="0" fontId="16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right" vertical="center"/>
    </xf>
    <xf numFmtId="0" fontId="18" fillId="4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4" fontId="11" fillId="0" borderId="3" xfId="0" applyNumberFormat="1" applyFont="1" applyBorder="1" applyAlignment="1">
      <alignment horizontal="center" vertical="center"/>
    </xf>
    <xf numFmtId="10" fontId="11" fillId="0" borderId="3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8" fillId="4" borderId="0" xfId="0" applyFont="1" applyFill="1"/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64000</xdr:colOff>
      <xdr:row>0</xdr:row>
      <xdr:rowOff>45000</xdr:rowOff>
    </xdr:from>
    <xdr:ext cx="1714500" cy="3048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shboard&amp;utm_campaign=branding_row" TargetMode="External"/><Relationship Id="rId2" Type="http://schemas.openxmlformats.org/officeDocument/2006/relationships/hyperlink" Target="https://journalplus.co?utm_source=excel_template&amp;utm_medium=dashboard&amp;utm_campaign=cta_upgrad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footer&amp;utm_campaign=upgrade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FormatPr defaultRowHeight="15" outlineLevelRow="0" outlineLevelCol="0" x14ac:dyDescent="55"/>
  <cols>
    <col min="1" max="1" width="3" customWidth="1"/>
    <col min="2" max="2" width="18" customWidth="1"/>
    <col min="3" max="3" width="15" customWidth="1"/>
    <col min="4" max="4" width="18" customWidth="1"/>
    <col min="5" max="5" width="15" customWidth="1"/>
    <col min="6" max="6" width="18" customWidth="1"/>
    <col min="7" max="8" width="15" customWidth="1"/>
  </cols>
  <sheetData>
    <row r="1" ht="45" customHeight="1" spans="1:7" x14ac:dyDescent="0.25">
      <c r="A1" s="1"/>
      <c r="B1" s="1"/>
      <c r="C1" s="1"/>
      <c r="D1" s="2" t="s">
        <v>0</v>
      </c>
      <c r="E1" s="2"/>
      <c r="F1" s="3" t="s">
        <v>1</v>
      </c>
      <c r="G1" s="3"/>
    </row>
    <row r="3" ht="35" customHeight="1" spans="2:8" x14ac:dyDescent="0.25">
      <c r="B3" s="4" t="s">
        <v>2</v>
      </c>
      <c r="C3" s="4"/>
      <c r="D3" s="4"/>
      <c r="E3" s="4"/>
      <c r="F3" s="4"/>
      <c r="G3" s="4"/>
      <c r="H3" s="4"/>
    </row>
    <row r="5" spans="2:6" x14ac:dyDescent="0.25">
      <c r="B5" s="5" t="s">
        <v>3</v>
      </c>
      <c r="D5" s="5" t="s">
        <v>4</v>
      </c>
      <c r="F5" s="5" t="s">
        <v>5</v>
      </c>
    </row>
    <row r="6" ht="40" customHeight="1" spans="2:6" x14ac:dyDescent="0.25">
      <c r="B6" s="6">
        <f>COUNTA('Trade Log'!A3:A102)</f>
      </c>
      <c r="D6" s="7">
        <f>SUM('Trade Log'!P3:P102)</f>
      </c>
      <c r="F6" s="8">
        <f>IFERROR(COUNTIF('Trade Log'!P3:P102,"&gt;0")/COUNTA('Trade Log'!P3:P102),0)</f>
      </c>
    </row>
    <row r="8" spans="2:6" x14ac:dyDescent="0.25">
      <c r="B8" s="5" t="s">
        <v>6</v>
      </c>
      <c r="D8" s="5" t="s">
        <v>7</v>
      </c>
      <c r="F8" s="5" t="s">
        <v>8</v>
      </c>
    </row>
    <row r="9" ht="35" customHeight="1" spans="2:6" x14ac:dyDescent="0.25">
      <c r="B9" s="9">
        <f>COUNTIF('Trade Log'!C3:C102,"Call")</f>
      </c>
      <c r="D9" s="9">
        <f>COUNTIF('Trade Log'!C3:C102,"Put")</f>
      </c>
      <c r="F9" s="10">
        <f>IFERROR(AVERAGE('Trade Log'!F3:F102),0)</f>
      </c>
    </row>
    <row r="11" spans="2:5" x14ac:dyDescent="0.25">
      <c r="B11" s="11" t="s">
        <v>9</v>
      </c>
      <c r="E11" s="11" t="s">
        <v>10</v>
      </c>
    </row>
    <row r="13" spans="2:6" x14ac:dyDescent="0.25">
      <c r="B13" s="12" t="s">
        <v>11</v>
      </c>
      <c r="C13" s="13">
        <f>SUMIF('Trade Log'!O3:O102,"Long Call",'Trade Log'!P3:P102)</f>
      </c>
      <c r="E13" s="12" t="s">
        <v>12</v>
      </c>
      <c r="F13" s="14">
        <f>IFERROR(AVERAGE('Trade Log'!K2:K101),0)</f>
      </c>
    </row>
    <row r="14" spans="2:6" x14ac:dyDescent="0.25">
      <c r="B14" s="12" t="s">
        <v>13</v>
      </c>
      <c r="C14" s="13">
        <f>SUMIF('Trade Log'!O3:O102,"Long Put",'Trade Log'!P3:P102)</f>
      </c>
      <c r="E14" s="12" t="s">
        <v>14</v>
      </c>
      <c r="F14" s="14">
        <f>IFERROR(AVERAGE('Trade Log'!L2:L101),0)</f>
      </c>
    </row>
    <row r="15" spans="2:6" x14ac:dyDescent="0.25">
      <c r="B15" s="12" t="s">
        <v>15</v>
      </c>
      <c r="C15" s="13">
        <f>SUMIF('Trade Log'!O3:O102,"Covered Call",'Trade Log'!P3:P102)</f>
      </c>
      <c r="E15" s="12" t="s">
        <v>16</v>
      </c>
      <c r="F15" s="14">
        <f>IFERROR(AVERAGE('Trade Log'!M2:M101),0)</f>
      </c>
    </row>
    <row r="16" spans="2:6" x14ac:dyDescent="0.25">
      <c r="B16" s="12" t="s">
        <v>17</v>
      </c>
      <c r="C16" s="13">
        <f>SUMIF('Trade Log'!O3:O102,"Iron Condor",'Trade Log'!P3:P102)</f>
      </c>
      <c r="E16" s="12" t="s">
        <v>18</v>
      </c>
      <c r="F16" s="14">
        <f>IFERROR(AVERAGE('Trade Log'!N2:N101),0)</f>
      </c>
    </row>
    <row r="17" spans="2:3" x14ac:dyDescent="0.25">
      <c r="B17" s="12" t="s">
        <v>19</v>
      </c>
      <c r="C17" s="13">
        <f>SUMIF('Trade Log'!O3:O102,"Bull Call Spread",'Trade Log'!P3:P102)</f>
      </c>
    </row>
    <row r="20" spans="2:2" x14ac:dyDescent="0.25">
      <c r="B20" s="11" t="s">
        <v>20</v>
      </c>
    </row>
    <row r="21" spans="2:2" x14ac:dyDescent="0.25">
      <c r="B21" s="12" t="s">
        <v>21</v>
      </c>
    </row>
    <row r="22" spans="2:2" x14ac:dyDescent="0.25">
      <c r="B22" s="12" t="s">
        <v>22</v>
      </c>
    </row>
    <row r="23" spans="2:2" x14ac:dyDescent="0.25">
      <c r="B23" s="12" t="s">
        <v>23</v>
      </c>
    </row>
    <row r="24" spans="2:2" x14ac:dyDescent="0.25">
      <c r="B24" s="12" t="s">
        <v>24</v>
      </c>
    </row>
    <row r="26" spans="2:7" x14ac:dyDescent="0.25">
      <c r="B26" s="15" t="s">
        <v>25</v>
      </c>
      <c r="C26" s="15"/>
      <c r="D26" s="15"/>
      <c r="E26" s="15"/>
      <c r="F26" s="15"/>
      <c r="G26" s="15"/>
    </row>
    <row r="28" ht="25" customHeight="1" spans="2:7" x14ac:dyDescent="0.25">
      <c r="B28" s="16" t="s">
        <v>26</v>
      </c>
      <c r="C28" s="16"/>
      <c r="D28" s="16"/>
      <c r="E28" s="16"/>
      <c r="F28" s="16"/>
      <c r="G28" s="16"/>
    </row>
    <row r="29" spans="2:7" x14ac:dyDescent="0.25">
      <c r="B29" s="17" t="s">
        <v>27</v>
      </c>
      <c r="C29" s="17"/>
      <c r="D29" s="17"/>
      <c r="E29" s="17"/>
      <c r="F29" s="17"/>
      <c r="G29" s="17"/>
    </row>
    <row r="31" spans="2:7" x14ac:dyDescent="0.25">
      <c r="B31" s="17" t="s">
        <v>28</v>
      </c>
      <c r="C31" s="17"/>
      <c r="D31" s="17"/>
      <c r="E31" s="17"/>
      <c r="F31" s="17"/>
      <c r="G31" s="17"/>
    </row>
    <row r="32" spans="2:7" x14ac:dyDescent="0.25">
      <c r="B32" s="17" t="s">
        <v>29</v>
      </c>
      <c r="C32" s="17"/>
      <c r="D32" s="17"/>
      <c r="E32" s="17"/>
      <c r="F32" s="17"/>
      <c r="G32" s="17"/>
    </row>
    <row r="33" spans="2:7" x14ac:dyDescent="0.25">
      <c r="B33" s="17" t="s">
        <v>30</v>
      </c>
      <c r="C33" s="17"/>
      <c r="D33" s="17"/>
      <c r="E33" s="17"/>
      <c r="F33" s="17"/>
      <c r="G33" s="17"/>
    </row>
    <row r="34" spans="2:7" x14ac:dyDescent="0.25">
      <c r="B34" s="17" t="s">
        <v>31</v>
      </c>
      <c r="C34" s="17"/>
      <c r="D34" s="17"/>
      <c r="E34" s="17"/>
      <c r="F34" s="17"/>
      <c r="G34" s="17"/>
    </row>
    <row r="36" ht="30" customHeight="1" spans="2:7" x14ac:dyDescent="0.25">
      <c r="B36" s="18" t="s">
        <v>32</v>
      </c>
      <c r="C36" s="18"/>
      <c r="D36" s="18"/>
      <c r="E36" s="18"/>
      <c r="F36" s="18"/>
      <c r="G36" s="18"/>
    </row>
    <row r="37" spans="2:7" x14ac:dyDescent="0.25">
      <c r="B37" s="19" t="s">
        <v>33</v>
      </c>
      <c r="C37" s="19"/>
      <c r="D37" s="19"/>
      <c r="E37" s="19"/>
      <c r="F37" s="19"/>
      <c r="G37" s="19"/>
    </row>
    <row r="39" spans="2:4" x14ac:dyDescent="0.25">
      <c r="B39" s="20" t="s">
        <v>34</v>
      </c>
      <c r="D39" s="21" t="s">
        <v>35</v>
      </c>
    </row>
    <row r="40" spans="2:4" x14ac:dyDescent="0.25">
      <c r="B40" s="22" t="s">
        <v>36</v>
      </c>
      <c r="D40" s="23" t="s">
        <v>37</v>
      </c>
    </row>
    <row r="41" spans="2:4" x14ac:dyDescent="0.25">
      <c r="B41" s="22" t="s">
        <v>38</v>
      </c>
      <c r="D41" s="23" t="s">
        <v>39</v>
      </c>
    </row>
    <row r="42" spans="2:4" x14ac:dyDescent="0.25">
      <c r="B42" s="22" t="s">
        <v>40</v>
      </c>
      <c r="D42" s="23" t="s">
        <v>41</v>
      </c>
    </row>
    <row r="43" spans="2:4" x14ac:dyDescent="0.25">
      <c r="B43" s="22" t="s">
        <v>42</v>
      </c>
      <c r="D43" s="23" t="s">
        <v>43</v>
      </c>
    </row>
    <row r="44" spans="2:4" x14ac:dyDescent="0.25">
      <c r="B44" s="22" t="s">
        <v>44</v>
      </c>
      <c r="D44" s="23" t="s">
        <v>45</v>
      </c>
    </row>
  </sheetData>
  <mergeCells count="12">
    <mergeCell ref="D1:E1"/>
    <mergeCell ref="F1:G1"/>
    <mergeCell ref="B3:H3"/>
    <mergeCell ref="B26:G26"/>
    <mergeCell ref="B28:G28"/>
    <mergeCell ref="B29:G29"/>
    <mergeCell ref="B31:G31"/>
    <mergeCell ref="B32:G32"/>
    <mergeCell ref="B33:G33"/>
    <mergeCell ref="B34:G34"/>
    <mergeCell ref="B36:G36"/>
    <mergeCell ref="B37:G37"/>
  </mergeCells>
  <hyperlinks>
    <hyperlink ref="F1" r:id="rId1"/>
    <hyperlink ref="B36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4" width="10" customWidth="1"/>
    <col min="5" max="5" width="12" customWidth="1"/>
    <col min="6" max="6" width="8" customWidth="1"/>
    <col min="7" max="8" width="10" customWidth="1"/>
    <col min="9" max="9" width="12" customWidth="1"/>
    <col min="10" max="10" width="10" customWidth="1"/>
    <col min="11" max="14" width="8" customWidth="1"/>
    <col min="15" max="15" width="15" customWidth="1"/>
    <col min="16" max="16" width="12" customWidth="1"/>
    <col min="17" max="17" width="10" customWidth="1"/>
    <col min="18" max="18" width="30" customWidth="1"/>
  </cols>
  <sheetData>
    <row r="1" ht="30" customHeight="1" spans="1:18" x14ac:dyDescent="0.25">
      <c r="A1" s="24" t="s">
        <v>46</v>
      </c>
      <c r="B1" s="24" t="s">
        <v>47</v>
      </c>
      <c r="C1" s="25" t="s">
        <v>48</v>
      </c>
      <c r="D1" s="24" t="s">
        <v>49</v>
      </c>
      <c r="E1" s="24" t="s">
        <v>50</v>
      </c>
      <c r="F1" s="24" t="s">
        <v>51</v>
      </c>
      <c r="G1" s="24" t="s">
        <v>52</v>
      </c>
      <c r="H1" s="26" t="s">
        <v>53</v>
      </c>
      <c r="I1" t="s">
        <v>54</v>
      </c>
      <c r="J1" t="s">
        <v>55</v>
      </c>
      <c r="K1" t="s">
        <v>12</v>
      </c>
      <c r="L1" t="s">
        <v>14</v>
      </c>
      <c r="M1" t="s">
        <v>16</v>
      </c>
      <c r="N1" t="s">
        <v>18</v>
      </c>
      <c r="O1" t="s">
        <v>56</v>
      </c>
      <c r="P1" t="s">
        <v>57</v>
      </c>
      <c r="Q1" t="s">
        <v>58</v>
      </c>
      <c r="R1" t="s">
        <v>59</v>
      </c>
    </row>
    <row r="2" ht="25" customHeight="1" spans="1:18" x14ac:dyDescent="0.25">
      <c r="A2" s="27" t="s">
        <v>46</v>
      </c>
      <c r="B2" s="27" t="s">
        <v>47</v>
      </c>
      <c r="C2" s="27" t="s">
        <v>48</v>
      </c>
      <c r="D2" s="27" t="s">
        <v>49</v>
      </c>
      <c r="E2" s="27" t="s">
        <v>50</v>
      </c>
      <c r="F2" s="27" t="s">
        <v>51</v>
      </c>
      <c r="G2" s="27" t="s">
        <v>52</v>
      </c>
      <c r="H2" s="27" t="s">
        <v>53</v>
      </c>
      <c r="I2" s="27" t="s">
        <v>54</v>
      </c>
      <c r="J2" s="27" t="s">
        <v>55</v>
      </c>
      <c r="K2" s="27" t="s">
        <v>12</v>
      </c>
      <c r="L2" s="27" t="s">
        <v>14</v>
      </c>
      <c r="M2" s="27" t="s">
        <v>16</v>
      </c>
      <c r="N2" s="27" t="s">
        <v>18</v>
      </c>
      <c r="O2" s="27" t="s">
        <v>56</v>
      </c>
      <c r="P2" s="27" t="s">
        <v>57</v>
      </c>
      <c r="Q2" s="27" t="s">
        <v>58</v>
      </c>
      <c r="R2" s="27" t="s">
        <v>59</v>
      </c>
    </row>
    <row r="3" ht="22" customHeight="1" spans="1:18" x14ac:dyDescent="0.25">
      <c r="D3" s="13"/>
      <c r="F3" s="28">
        <f>IF(AND(E3&lt;&gt;"",A3&lt;&gt;""),E3-A3,"")</f>
      </c>
      <c r="H3" s="13"/>
      <c r="I3" s="13"/>
      <c r="J3" s="29"/>
      <c r="K3" s="14"/>
      <c r="L3" s="14"/>
      <c r="M3" s="14"/>
      <c r="N3" s="30"/>
      <c r="P3" s="31">
        <f>IF(G3="Buy",(I3-H3)*J3,(H3-I3)*J3)</f>
      </c>
      <c r="Q3" s="32">
        <f>IF(AND(H3&lt;&gt;"",J3&lt;&gt;""),P3/(H3*J3),0)</f>
      </c>
    </row>
    <row r="4" ht="22" customHeight="1" spans="1:18" x14ac:dyDescent="0.25">
      <c r="D4" s="13"/>
      <c r="F4" s="28">
        <f>IF(AND(E4&lt;&gt;"",A4&lt;&gt;""),E4-A4,"")</f>
      </c>
      <c r="H4" s="13"/>
      <c r="I4" s="13"/>
      <c r="J4" s="29"/>
      <c r="K4" s="14"/>
      <c r="L4" s="14"/>
      <c r="M4" s="14"/>
      <c r="N4" s="30"/>
      <c r="P4" s="31">
        <f>IF(G4="Buy",(I4-H4)*J4,(H4-I4)*J4)</f>
      </c>
      <c r="Q4" s="32">
        <f>IF(AND(H4&lt;&gt;"",J4&lt;&gt;""),P4/(H4*J4),0)</f>
      </c>
    </row>
    <row r="5" ht="22" customHeight="1" spans="1:18" x14ac:dyDescent="0.25">
      <c r="D5" s="13"/>
      <c r="F5" s="28">
        <f>IF(AND(E5&lt;&gt;"",A5&lt;&gt;""),E5-A5,"")</f>
      </c>
      <c r="H5" s="13"/>
      <c r="I5" s="13"/>
      <c r="J5" s="29"/>
      <c r="K5" s="14"/>
      <c r="L5" s="14"/>
      <c r="M5" s="14"/>
      <c r="N5" s="30"/>
      <c r="P5" s="31">
        <f>IF(G5="Buy",(I5-H5)*J5,(H5-I5)*J5)</f>
      </c>
      <c r="Q5" s="32">
        <f>IF(AND(H5&lt;&gt;"",J5&lt;&gt;""),P5/(H5*J5),0)</f>
      </c>
    </row>
    <row r="6" ht="22" customHeight="1" spans="1:18" x14ac:dyDescent="0.25">
      <c r="D6" s="13"/>
      <c r="F6" s="28">
        <f>IF(AND(E6&lt;&gt;"",A6&lt;&gt;""),E6-A6,"")</f>
      </c>
      <c r="H6" s="13"/>
      <c r="I6" s="13"/>
      <c r="J6" s="29"/>
      <c r="K6" s="14"/>
      <c r="L6" s="14"/>
      <c r="M6" s="14"/>
      <c r="N6" s="30"/>
      <c r="P6" s="31">
        <f>IF(G6="Buy",(I6-H6)*J6,(H6-I6)*J6)</f>
      </c>
      <c r="Q6" s="32">
        <f>IF(AND(H6&lt;&gt;"",J6&lt;&gt;""),P6/(H6*J6),0)</f>
      </c>
    </row>
    <row r="7" ht="22" customHeight="1" spans="1:18" x14ac:dyDescent="0.25">
      <c r="D7" s="13"/>
      <c r="F7" s="28">
        <f>IF(AND(E7&lt;&gt;"",A7&lt;&gt;""),E7-A7,"")</f>
      </c>
      <c r="H7" s="13"/>
      <c r="I7" s="13"/>
      <c r="J7" s="29"/>
      <c r="K7" s="14"/>
      <c r="L7" s="14"/>
      <c r="M7" s="14"/>
      <c r="N7" s="30"/>
      <c r="P7" s="31">
        <f>IF(G7="Buy",(I7-H7)*J7,(H7-I7)*J7)</f>
      </c>
      <c r="Q7" s="32">
        <f>IF(AND(H7&lt;&gt;"",J7&lt;&gt;""),P7/(H7*J7),0)</f>
      </c>
    </row>
    <row r="8" ht="22" customHeight="1" spans="1:18" x14ac:dyDescent="0.25">
      <c r="D8" s="13"/>
      <c r="F8" s="28">
        <f>IF(AND(E8&lt;&gt;"",A8&lt;&gt;""),E8-A8,"")</f>
      </c>
      <c r="H8" s="13"/>
      <c r="I8" s="13"/>
      <c r="J8" s="29"/>
      <c r="K8" s="14"/>
      <c r="L8" s="14"/>
      <c r="M8" s="14"/>
      <c r="N8" s="30"/>
      <c r="P8" s="31">
        <f>IF(G8="Buy",(I8-H8)*J8,(H8-I8)*J8)</f>
      </c>
      <c r="Q8" s="32">
        <f>IF(AND(H8&lt;&gt;"",J8&lt;&gt;""),P8/(H8*J8),0)</f>
      </c>
    </row>
    <row r="9" ht="22" customHeight="1" spans="1:18" x14ac:dyDescent="0.25">
      <c r="D9" s="13"/>
      <c r="F9" s="28">
        <f>IF(AND(E9&lt;&gt;"",A9&lt;&gt;""),E9-A9,"")</f>
      </c>
      <c r="H9" s="13"/>
      <c r="I9" s="13"/>
      <c r="J9" s="29"/>
      <c r="K9" s="14"/>
      <c r="L9" s="14"/>
      <c r="M9" s="14"/>
      <c r="N9" s="30"/>
      <c r="P9" s="31">
        <f>IF(G9="Buy",(I9-H9)*J9,(H9-I9)*J9)</f>
      </c>
      <c r="Q9" s="32">
        <f>IF(AND(H9&lt;&gt;"",J9&lt;&gt;""),P9/(H9*J9),0)</f>
      </c>
    </row>
    <row r="10" ht="22" customHeight="1" spans="1:18" x14ac:dyDescent="0.25">
      <c r="D10" s="13"/>
      <c r="F10" s="28">
        <f>IF(AND(E10&lt;&gt;"",A10&lt;&gt;""),E10-A10,"")</f>
      </c>
      <c r="H10" s="13"/>
      <c r="I10" s="13"/>
      <c r="J10" s="29"/>
      <c r="K10" s="14"/>
      <c r="L10" s="14"/>
      <c r="M10" s="14"/>
      <c r="N10" s="30"/>
      <c r="P10" s="31">
        <f>IF(G10="Buy",(I10-H10)*J10,(H10-I10)*J10)</f>
      </c>
      <c r="Q10" s="32">
        <f>IF(AND(H10&lt;&gt;"",J10&lt;&gt;""),P10/(H10*J10),0)</f>
      </c>
    </row>
    <row r="11" ht="22" customHeight="1" spans="1:18" x14ac:dyDescent="0.25">
      <c r="D11" s="13"/>
      <c r="F11" s="28">
        <f>IF(AND(E11&lt;&gt;"",A11&lt;&gt;""),E11-A11,"")</f>
      </c>
      <c r="H11" s="13"/>
      <c r="I11" s="13"/>
      <c r="J11" s="29"/>
      <c r="K11" s="14"/>
      <c r="L11" s="14"/>
      <c r="M11" s="14"/>
      <c r="N11" s="30"/>
      <c r="P11" s="31">
        <f>IF(G11="Buy",(I11-H11)*J11,(H11-I11)*J11)</f>
      </c>
      <c r="Q11" s="32">
        <f>IF(AND(H11&lt;&gt;"",J11&lt;&gt;""),P11/(H11*J11),0)</f>
      </c>
    </row>
    <row r="12" ht="22" customHeight="1" spans="1:18" x14ac:dyDescent="0.25">
      <c r="D12" s="13"/>
      <c r="F12" s="28">
        <f>IF(AND(E12&lt;&gt;"",A12&lt;&gt;""),E12-A12,"")</f>
      </c>
      <c r="H12" s="13"/>
      <c r="I12" s="13"/>
      <c r="J12" s="29"/>
      <c r="K12" s="14"/>
      <c r="L12" s="14"/>
      <c r="M12" s="14"/>
      <c r="N12" s="30"/>
      <c r="P12" s="31">
        <f>IF(G12="Buy",(I12-H12)*J12,(H12-I12)*J12)</f>
      </c>
      <c r="Q12" s="32">
        <f>IF(AND(H12&lt;&gt;"",J12&lt;&gt;""),P12/(H12*J12),0)</f>
      </c>
    </row>
    <row r="13" ht="22" customHeight="1" spans="1:18" x14ac:dyDescent="0.25">
      <c r="D13" s="13"/>
      <c r="F13" s="28">
        <f>IF(AND(E13&lt;&gt;"",A13&lt;&gt;""),E13-A13,"")</f>
      </c>
      <c r="H13" s="13"/>
      <c r="I13" s="13"/>
      <c r="J13" s="29"/>
      <c r="K13" s="14"/>
      <c r="L13" s="14"/>
      <c r="M13" s="14"/>
      <c r="N13" s="30"/>
      <c r="P13" s="31">
        <f>IF(G13="Buy",(I13-H13)*J13,(H13-I13)*J13)</f>
      </c>
      <c r="Q13" s="32">
        <f>IF(AND(H13&lt;&gt;"",J13&lt;&gt;""),P13/(H13*J13),0)</f>
      </c>
    </row>
    <row r="14" ht="22" customHeight="1" spans="1:18" x14ac:dyDescent="0.25">
      <c r="D14" s="13"/>
      <c r="F14" s="28">
        <f>IF(AND(E14&lt;&gt;"",A14&lt;&gt;""),E14-A14,"")</f>
      </c>
      <c r="H14" s="13"/>
      <c r="I14" s="13"/>
      <c r="J14" s="29"/>
      <c r="K14" s="14"/>
      <c r="L14" s="14"/>
      <c r="M14" s="14"/>
      <c r="N14" s="30"/>
      <c r="P14" s="31">
        <f>IF(G14="Buy",(I14-H14)*J14,(H14-I14)*J14)</f>
      </c>
      <c r="Q14" s="32">
        <f>IF(AND(H14&lt;&gt;"",J14&lt;&gt;""),P14/(H14*J14),0)</f>
      </c>
    </row>
    <row r="15" ht="22" customHeight="1" spans="1:18" x14ac:dyDescent="0.25">
      <c r="D15" s="13"/>
      <c r="F15" s="28">
        <f>IF(AND(E15&lt;&gt;"",A15&lt;&gt;""),E15-A15,"")</f>
      </c>
      <c r="H15" s="13"/>
      <c r="I15" s="13"/>
      <c r="J15" s="29"/>
      <c r="K15" s="14"/>
      <c r="L15" s="14"/>
      <c r="M15" s="14"/>
      <c r="N15" s="30"/>
      <c r="P15" s="31">
        <f>IF(G15="Buy",(I15-H15)*J15,(H15-I15)*J15)</f>
      </c>
      <c r="Q15" s="32">
        <f>IF(AND(H15&lt;&gt;"",J15&lt;&gt;""),P15/(H15*J15),0)</f>
      </c>
    </row>
    <row r="16" ht="22" customHeight="1" spans="1:18" x14ac:dyDescent="0.25">
      <c r="D16" s="13"/>
      <c r="F16" s="28">
        <f>IF(AND(E16&lt;&gt;"",A16&lt;&gt;""),E16-A16,"")</f>
      </c>
      <c r="H16" s="13"/>
      <c r="I16" s="13"/>
      <c r="J16" s="29"/>
      <c r="K16" s="14"/>
      <c r="L16" s="14"/>
      <c r="M16" s="14"/>
      <c r="N16" s="30"/>
      <c r="P16" s="31">
        <f>IF(G16="Buy",(I16-H16)*J16,(H16-I16)*J16)</f>
      </c>
      <c r="Q16" s="32">
        <f>IF(AND(H16&lt;&gt;"",J16&lt;&gt;""),P16/(H16*J16),0)</f>
      </c>
    </row>
    <row r="17" ht="22" customHeight="1" spans="1:18" x14ac:dyDescent="0.25">
      <c r="D17" s="13"/>
      <c r="F17" s="28">
        <f>IF(AND(E17&lt;&gt;"",A17&lt;&gt;""),E17-A17,"")</f>
      </c>
      <c r="H17" s="13"/>
      <c r="I17" s="13"/>
      <c r="J17" s="29"/>
      <c r="K17" s="14"/>
      <c r="L17" s="14"/>
      <c r="M17" s="14"/>
      <c r="N17" s="30"/>
      <c r="P17" s="31">
        <f>IF(G17="Buy",(I17-H17)*J17,(H17-I17)*J17)</f>
      </c>
      <c r="Q17" s="32">
        <f>IF(AND(H17&lt;&gt;"",J17&lt;&gt;""),P17/(H17*J17),0)</f>
      </c>
    </row>
    <row r="18" ht="22" customHeight="1" spans="1:18" x14ac:dyDescent="0.25">
      <c r="D18" s="13"/>
      <c r="F18" s="28">
        <f>IF(AND(E18&lt;&gt;"",A18&lt;&gt;""),E18-A18,"")</f>
      </c>
      <c r="H18" s="13"/>
      <c r="I18" s="13"/>
      <c r="J18" s="29"/>
      <c r="K18" s="14"/>
      <c r="L18" s="14"/>
      <c r="M18" s="14"/>
      <c r="N18" s="30"/>
      <c r="P18" s="31">
        <f>IF(G18="Buy",(I18-H18)*J18,(H18-I18)*J18)</f>
      </c>
      <c r="Q18" s="32">
        <f>IF(AND(H18&lt;&gt;"",J18&lt;&gt;""),P18/(H18*J18),0)</f>
      </c>
    </row>
    <row r="19" ht="22" customHeight="1" spans="1:18" x14ac:dyDescent="0.25">
      <c r="D19" s="13"/>
      <c r="F19" s="28">
        <f>IF(AND(E19&lt;&gt;"",A19&lt;&gt;""),E19-A19,"")</f>
      </c>
      <c r="H19" s="13"/>
      <c r="I19" s="13"/>
      <c r="J19" s="29"/>
      <c r="K19" s="14"/>
      <c r="L19" s="14"/>
      <c r="M19" s="14"/>
      <c r="N19" s="30"/>
      <c r="P19" s="31">
        <f>IF(G19="Buy",(I19-H19)*J19,(H19-I19)*J19)</f>
      </c>
      <c r="Q19" s="32">
        <f>IF(AND(H19&lt;&gt;"",J19&lt;&gt;""),P19/(H19*J19),0)</f>
      </c>
    </row>
    <row r="20" ht="22" customHeight="1" spans="1:18" x14ac:dyDescent="0.25">
      <c r="D20" s="13"/>
      <c r="F20" s="28">
        <f>IF(AND(E20&lt;&gt;"",A20&lt;&gt;""),E20-A20,"")</f>
      </c>
      <c r="H20" s="13"/>
      <c r="I20" s="13"/>
      <c r="J20" s="29"/>
      <c r="K20" s="14"/>
      <c r="L20" s="14"/>
      <c r="M20" s="14"/>
      <c r="N20" s="30"/>
      <c r="P20" s="31">
        <f>IF(G20="Buy",(I20-H20)*J20,(H20-I20)*J20)</f>
      </c>
      <c r="Q20" s="32">
        <f>IF(AND(H20&lt;&gt;"",J20&lt;&gt;""),P20/(H20*J20),0)</f>
      </c>
    </row>
    <row r="21" ht="22" customHeight="1" spans="1:18" x14ac:dyDescent="0.25">
      <c r="D21" s="13"/>
      <c r="F21" s="28">
        <f>IF(AND(E21&lt;&gt;"",A21&lt;&gt;""),E21-A21,"")</f>
      </c>
      <c r="H21" s="13"/>
      <c r="I21" s="13"/>
      <c r="J21" s="29"/>
      <c r="K21" s="14"/>
      <c r="L21" s="14"/>
      <c r="M21" s="14"/>
      <c r="N21" s="30"/>
      <c r="P21" s="31">
        <f>IF(G21="Buy",(I21-H21)*J21,(H21-I21)*J21)</f>
      </c>
      <c r="Q21" s="32">
        <f>IF(AND(H21&lt;&gt;"",J21&lt;&gt;""),P21/(H21*J21),0)</f>
      </c>
    </row>
    <row r="22" ht="22" customHeight="1" spans="1:18" x14ac:dyDescent="0.25">
      <c r="D22" s="13"/>
      <c r="F22" s="28">
        <f>IF(AND(E22&lt;&gt;"",A22&lt;&gt;""),E22-A22,"")</f>
      </c>
      <c r="H22" s="13"/>
      <c r="I22" s="13"/>
      <c r="J22" s="29"/>
      <c r="K22" s="14"/>
      <c r="L22" s="14"/>
      <c r="M22" s="14"/>
      <c r="N22" s="30"/>
      <c r="P22" s="31">
        <f>IF(G22="Buy",(I22-H22)*J22,(H22-I22)*J22)</f>
      </c>
      <c r="Q22" s="32">
        <f>IF(AND(H22&lt;&gt;"",J22&lt;&gt;""),P22/(H22*J22),0)</f>
      </c>
    </row>
    <row r="23" ht="22" customHeight="1" spans="1:18" x14ac:dyDescent="0.25">
      <c r="D23" s="13"/>
      <c r="F23" s="28">
        <f>IF(AND(E23&lt;&gt;"",A23&lt;&gt;""),E23-A23,"")</f>
      </c>
      <c r="H23" s="13"/>
      <c r="I23" s="13"/>
      <c r="J23" s="29"/>
      <c r="K23" s="14"/>
      <c r="L23" s="14"/>
      <c r="M23" s="14"/>
      <c r="N23" s="30"/>
      <c r="P23" s="31">
        <f>IF(G23="Buy",(I23-H23)*J23,(H23-I23)*J23)</f>
      </c>
      <c r="Q23" s="32">
        <f>IF(AND(H23&lt;&gt;"",J23&lt;&gt;""),P23/(H23*J23),0)</f>
      </c>
    </row>
    <row r="24" ht="22" customHeight="1" spans="1:18" x14ac:dyDescent="0.25">
      <c r="D24" s="13"/>
      <c r="F24" s="28">
        <f>IF(AND(E24&lt;&gt;"",A24&lt;&gt;""),E24-A24,"")</f>
      </c>
      <c r="H24" s="13"/>
      <c r="I24" s="13"/>
      <c r="J24" s="29"/>
      <c r="K24" s="14"/>
      <c r="L24" s="14"/>
      <c r="M24" s="14"/>
      <c r="N24" s="30"/>
      <c r="P24" s="31">
        <f>IF(G24="Buy",(I24-H24)*J24,(H24-I24)*J24)</f>
      </c>
      <c r="Q24" s="32">
        <f>IF(AND(H24&lt;&gt;"",J24&lt;&gt;""),P24/(H24*J24),0)</f>
      </c>
    </row>
    <row r="25" ht="22" customHeight="1" spans="1:18" x14ac:dyDescent="0.25">
      <c r="D25" s="13"/>
      <c r="F25" s="28">
        <f>IF(AND(E25&lt;&gt;"",A25&lt;&gt;""),E25-A25,"")</f>
      </c>
      <c r="H25" s="13"/>
      <c r="I25" s="13"/>
      <c r="J25" s="29"/>
      <c r="K25" s="14"/>
      <c r="L25" s="14"/>
      <c r="M25" s="14"/>
      <c r="N25" s="30"/>
      <c r="P25" s="31">
        <f>IF(G25="Buy",(I25-H25)*J25,(H25-I25)*J25)</f>
      </c>
      <c r="Q25" s="32">
        <f>IF(AND(H25&lt;&gt;"",J25&lt;&gt;""),P25/(H25*J25),0)</f>
      </c>
    </row>
    <row r="26" ht="22" customHeight="1" spans="1:18" x14ac:dyDescent="0.25">
      <c r="D26" s="13"/>
      <c r="F26" s="28">
        <f>IF(AND(E26&lt;&gt;"",A26&lt;&gt;""),E26-A26,"")</f>
      </c>
      <c r="H26" s="13"/>
      <c r="I26" s="13"/>
      <c r="J26" s="29"/>
      <c r="K26" s="14"/>
      <c r="L26" s="14"/>
      <c r="M26" s="14"/>
      <c r="N26" s="30"/>
      <c r="P26" s="31">
        <f>IF(G26="Buy",(I26-H26)*J26,(H26-I26)*J26)</f>
      </c>
      <c r="Q26" s="32">
        <f>IF(AND(H26&lt;&gt;"",J26&lt;&gt;""),P26/(H26*J26),0)</f>
      </c>
    </row>
    <row r="27" ht="22" customHeight="1" spans="1:18" x14ac:dyDescent="0.25">
      <c r="D27" s="13"/>
      <c r="F27" s="28">
        <f>IF(AND(E27&lt;&gt;"",A27&lt;&gt;""),E27-A27,"")</f>
      </c>
      <c r="H27" s="13"/>
      <c r="I27" s="13"/>
      <c r="J27" s="29"/>
      <c r="K27" s="14"/>
      <c r="L27" s="14"/>
      <c r="M27" s="14"/>
      <c r="N27" s="30"/>
      <c r="P27" s="31">
        <f>IF(G27="Buy",(I27-H27)*J27,(H27-I27)*J27)</f>
      </c>
      <c r="Q27" s="32">
        <f>IF(AND(H27&lt;&gt;"",J27&lt;&gt;""),P27/(H27*J27),0)</f>
      </c>
    </row>
    <row r="28" ht="22" customHeight="1" spans="1:18" x14ac:dyDescent="0.25">
      <c r="D28" s="13"/>
      <c r="F28" s="28">
        <f>IF(AND(E28&lt;&gt;"",A28&lt;&gt;""),E28-A28,"")</f>
      </c>
      <c r="H28" s="13"/>
      <c r="I28" s="13"/>
      <c r="J28" s="29"/>
      <c r="K28" s="14"/>
      <c r="L28" s="14"/>
      <c r="M28" s="14"/>
      <c r="N28" s="30"/>
      <c r="P28" s="31">
        <f>IF(G28="Buy",(I28-H28)*J28,(H28-I28)*J28)</f>
      </c>
      <c r="Q28" s="32">
        <f>IF(AND(H28&lt;&gt;"",J28&lt;&gt;""),P28/(H28*J28),0)</f>
      </c>
    </row>
    <row r="29" ht="22" customHeight="1" spans="1:18" x14ac:dyDescent="0.25">
      <c r="D29" s="13"/>
      <c r="F29" s="28">
        <f>IF(AND(E29&lt;&gt;"",A29&lt;&gt;""),E29-A29,"")</f>
      </c>
      <c r="H29" s="13"/>
      <c r="I29" s="13"/>
      <c r="J29" s="29"/>
      <c r="K29" s="14"/>
      <c r="L29" s="14"/>
      <c r="M29" s="14"/>
      <c r="N29" s="30"/>
      <c r="P29" s="31">
        <f>IF(G29="Buy",(I29-H29)*J29,(H29-I29)*J29)</f>
      </c>
      <c r="Q29" s="32">
        <f>IF(AND(H29&lt;&gt;"",J29&lt;&gt;""),P29/(H29*J29),0)</f>
      </c>
    </row>
    <row r="30" ht="22" customHeight="1" spans="1:18" x14ac:dyDescent="0.25">
      <c r="D30" s="13"/>
      <c r="F30" s="28">
        <f>IF(AND(E30&lt;&gt;"",A30&lt;&gt;""),E30-A30,"")</f>
      </c>
      <c r="H30" s="13"/>
      <c r="I30" s="13"/>
      <c r="J30" s="29"/>
      <c r="K30" s="14"/>
      <c r="L30" s="14"/>
      <c r="M30" s="14"/>
      <c r="N30" s="30"/>
      <c r="P30" s="31">
        <f>IF(G30="Buy",(I30-H30)*J30,(H30-I30)*J30)</f>
      </c>
      <c r="Q30" s="32">
        <f>IF(AND(H30&lt;&gt;"",J30&lt;&gt;""),P30/(H30*J30),0)</f>
      </c>
    </row>
    <row r="31" ht="22" customHeight="1" spans="1:18" x14ac:dyDescent="0.25">
      <c r="D31" s="13"/>
      <c r="F31" s="28">
        <f>IF(AND(E31&lt;&gt;"",A31&lt;&gt;""),E31-A31,"")</f>
      </c>
      <c r="H31" s="13"/>
      <c r="I31" s="13"/>
      <c r="J31" s="29"/>
      <c r="K31" s="14"/>
      <c r="L31" s="14"/>
      <c r="M31" s="14"/>
      <c r="N31" s="30"/>
      <c r="P31" s="31">
        <f>IF(G31="Buy",(I31-H31)*J31,(H31-I31)*J31)</f>
      </c>
      <c r="Q31" s="32">
        <f>IF(AND(H31&lt;&gt;"",J31&lt;&gt;""),P31/(H31*J31),0)</f>
      </c>
    </row>
    <row r="32" ht="22" customHeight="1" spans="1:18" x14ac:dyDescent="0.25">
      <c r="D32" s="13"/>
      <c r="F32" s="28">
        <f>IF(AND(E32&lt;&gt;"",A32&lt;&gt;""),E32-A32,"")</f>
      </c>
      <c r="H32" s="13"/>
      <c r="I32" s="13"/>
      <c r="J32" s="29"/>
      <c r="K32" s="14"/>
      <c r="L32" s="14"/>
      <c r="M32" s="14"/>
      <c r="N32" s="30"/>
      <c r="P32" s="31">
        <f>IF(G32="Buy",(I32-H32)*J32,(H32-I32)*J32)</f>
      </c>
      <c r="Q32" s="32">
        <f>IF(AND(H32&lt;&gt;"",J32&lt;&gt;""),P32/(H32*J32),0)</f>
      </c>
    </row>
    <row r="33" ht="22" customHeight="1" spans="1:18" x14ac:dyDescent="0.25">
      <c r="D33" s="13"/>
      <c r="F33" s="28">
        <f>IF(AND(E33&lt;&gt;"",A33&lt;&gt;""),E33-A33,"")</f>
      </c>
      <c r="H33" s="13"/>
      <c r="I33" s="13"/>
      <c r="J33" s="29"/>
      <c r="K33" s="14"/>
      <c r="L33" s="14"/>
      <c r="M33" s="14"/>
      <c r="N33" s="30"/>
      <c r="P33" s="31">
        <f>IF(G33="Buy",(I33-H33)*J33,(H33-I33)*J33)</f>
      </c>
      <c r="Q33" s="32">
        <f>IF(AND(H33&lt;&gt;"",J33&lt;&gt;""),P33/(H33*J33),0)</f>
      </c>
    </row>
    <row r="34" ht="22" customHeight="1" spans="1:18" x14ac:dyDescent="0.25">
      <c r="D34" s="13"/>
      <c r="F34" s="28">
        <f>IF(AND(E34&lt;&gt;"",A34&lt;&gt;""),E34-A34,"")</f>
      </c>
      <c r="H34" s="13"/>
      <c r="I34" s="13"/>
      <c r="J34" s="29"/>
      <c r="K34" s="14"/>
      <c r="L34" s="14"/>
      <c r="M34" s="14"/>
      <c r="N34" s="30"/>
      <c r="P34" s="31">
        <f>IF(G34="Buy",(I34-H34)*J34,(H34-I34)*J34)</f>
      </c>
      <c r="Q34" s="32">
        <f>IF(AND(H34&lt;&gt;"",J34&lt;&gt;""),P34/(H34*J34),0)</f>
      </c>
    </row>
    <row r="35" ht="22" customHeight="1" spans="1:18" x14ac:dyDescent="0.25">
      <c r="D35" s="13"/>
      <c r="F35" s="28">
        <f>IF(AND(E35&lt;&gt;"",A35&lt;&gt;""),E35-A35,"")</f>
      </c>
      <c r="H35" s="13"/>
      <c r="I35" s="13"/>
      <c r="J35" s="29"/>
      <c r="K35" s="14"/>
      <c r="L35" s="14"/>
      <c r="M35" s="14"/>
      <c r="N35" s="30"/>
      <c r="P35" s="31">
        <f>IF(G35="Buy",(I35-H35)*J35,(H35-I35)*J35)</f>
      </c>
      <c r="Q35" s="32">
        <f>IF(AND(H35&lt;&gt;"",J35&lt;&gt;""),P35/(H35*J35),0)</f>
      </c>
    </row>
    <row r="36" ht="22" customHeight="1" spans="1:18" x14ac:dyDescent="0.25">
      <c r="D36" s="13"/>
      <c r="F36" s="28">
        <f>IF(AND(E36&lt;&gt;"",A36&lt;&gt;""),E36-A36,"")</f>
      </c>
      <c r="H36" s="13"/>
      <c r="I36" s="13"/>
      <c r="J36" s="29"/>
      <c r="K36" s="14"/>
      <c r="L36" s="14"/>
      <c r="M36" s="14"/>
      <c r="N36" s="30"/>
      <c r="P36" s="31">
        <f>IF(G36="Buy",(I36-H36)*J36,(H36-I36)*J36)</f>
      </c>
      <c r="Q36" s="32">
        <f>IF(AND(H36&lt;&gt;"",J36&lt;&gt;""),P36/(H36*J36),0)</f>
      </c>
    </row>
    <row r="37" ht="22" customHeight="1" spans="1:18" x14ac:dyDescent="0.25">
      <c r="D37" s="13"/>
      <c r="F37" s="28">
        <f>IF(AND(E37&lt;&gt;"",A37&lt;&gt;""),E37-A37,"")</f>
      </c>
      <c r="H37" s="13"/>
      <c r="I37" s="13"/>
      <c r="J37" s="29"/>
      <c r="K37" s="14"/>
      <c r="L37" s="14"/>
      <c r="M37" s="14"/>
      <c r="N37" s="30"/>
      <c r="P37" s="31">
        <f>IF(G37="Buy",(I37-H37)*J37,(H37-I37)*J37)</f>
      </c>
      <c r="Q37" s="32">
        <f>IF(AND(H37&lt;&gt;"",J37&lt;&gt;""),P37/(H37*J37),0)</f>
      </c>
    </row>
    <row r="38" ht="22" customHeight="1" spans="1:18" x14ac:dyDescent="0.25">
      <c r="D38" s="13"/>
      <c r="F38" s="28">
        <f>IF(AND(E38&lt;&gt;"",A38&lt;&gt;""),E38-A38,"")</f>
      </c>
      <c r="H38" s="13"/>
      <c r="I38" s="13"/>
      <c r="J38" s="29"/>
      <c r="K38" s="14"/>
      <c r="L38" s="14"/>
      <c r="M38" s="14"/>
      <c r="N38" s="30"/>
      <c r="P38" s="31">
        <f>IF(G38="Buy",(I38-H38)*J38,(H38-I38)*J38)</f>
      </c>
      <c r="Q38" s="32">
        <f>IF(AND(H38&lt;&gt;"",J38&lt;&gt;""),P38/(H38*J38),0)</f>
      </c>
    </row>
    <row r="39" ht="22" customHeight="1" spans="1:18" x14ac:dyDescent="0.25">
      <c r="D39" s="13"/>
      <c r="F39" s="28">
        <f>IF(AND(E39&lt;&gt;"",A39&lt;&gt;""),E39-A39,"")</f>
      </c>
      <c r="H39" s="13"/>
      <c r="I39" s="13"/>
      <c r="J39" s="29"/>
      <c r="K39" s="14"/>
      <c r="L39" s="14"/>
      <c r="M39" s="14"/>
      <c r="N39" s="30"/>
      <c r="P39" s="31">
        <f>IF(G39="Buy",(I39-H39)*J39,(H39-I39)*J39)</f>
      </c>
      <c r="Q39" s="32">
        <f>IF(AND(H39&lt;&gt;"",J39&lt;&gt;""),P39/(H39*J39),0)</f>
      </c>
    </row>
    <row r="40" ht="22" customHeight="1" spans="1:18" x14ac:dyDescent="0.25">
      <c r="D40" s="13"/>
      <c r="F40" s="28">
        <f>IF(AND(E40&lt;&gt;"",A40&lt;&gt;""),E40-A40,"")</f>
      </c>
      <c r="H40" s="13"/>
      <c r="I40" s="13"/>
      <c r="J40" s="29"/>
      <c r="K40" s="14"/>
      <c r="L40" s="14"/>
      <c r="M40" s="14"/>
      <c r="N40" s="30"/>
      <c r="P40" s="31">
        <f>IF(G40="Buy",(I40-H40)*J40,(H40-I40)*J40)</f>
      </c>
      <c r="Q40" s="32">
        <f>IF(AND(H40&lt;&gt;"",J40&lt;&gt;""),P40/(H40*J40),0)</f>
      </c>
    </row>
    <row r="41" ht="22" customHeight="1" spans="1:18" x14ac:dyDescent="0.25">
      <c r="D41" s="13"/>
      <c r="F41" s="28">
        <f>IF(AND(E41&lt;&gt;"",A41&lt;&gt;""),E41-A41,"")</f>
      </c>
      <c r="H41" s="13"/>
      <c r="I41" s="13"/>
      <c r="J41" s="29"/>
      <c r="K41" s="14"/>
      <c r="L41" s="14"/>
      <c r="M41" s="14"/>
      <c r="N41" s="30"/>
      <c r="P41" s="31">
        <f>IF(G41="Buy",(I41-H41)*J41,(H41-I41)*J41)</f>
      </c>
      <c r="Q41" s="32">
        <f>IF(AND(H41&lt;&gt;"",J41&lt;&gt;""),P41/(H41*J41),0)</f>
      </c>
    </row>
    <row r="42" ht="22" customHeight="1" spans="1:18" x14ac:dyDescent="0.25">
      <c r="D42" s="13"/>
      <c r="F42" s="28">
        <f>IF(AND(E42&lt;&gt;"",A42&lt;&gt;""),E42-A42,"")</f>
      </c>
      <c r="H42" s="13"/>
      <c r="I42" s="13"/>
      <c r="J42" s="29"/>
      <c r="K42" s="14"/>
      <c r="L42" s="14"/>
      <c r="M42" s="14"/>
      <c r="N42" s="30"/>
      <c r="P42" s="31">
        <f>IF(G42="Buy",(I42-H42)*J42,(H42-I42)*J42)</f>
      </c>
      <c r="Q42" s="32">
        <f>IF(AND(H42&lt;&gt;"",J42&lt;&gt;""),P42/(H42*J42),0)</f>
      </c>
    </row>
    <row r="43" ht="22" customHeight="1" spans="1:18" x14ac:dyDescent="0.25">
      <c r="D43" s="13"/>
      <c r="F43" s="28">
        <f>IF(AND(E43&lt;&gt;"",A43&lt;&gt;""),E43-A43,"")</f>
      </c>
      <c r="H43" s="13"/>
      <c r="I43" s="13"/>
      <c r="J43" s="29"/>
      <c r="K43" s="14"/>
      <c r="L43" s="14"/>
      <c r="M43" s="14"/>
      <c r="N43" s="30"/>
      <c r="P43" s="31">
        <f>IF(G43="Buy",(I43-H43)*J43,(H43-I43)*J43)</f>
      </c>
      <c r="Q43" s="32">
        <f>IF(AND(H43&lt;&gt;"",J43&lt;&gt;""),P43/(H43*J43),0)</f>
      </c>
    </row>
    <row r="44" ht="22" customHeight="1" spans="1:18" x14ac:dyDescent="0.25">
      <c r="D44" s="13"/>
      <c r="F44" s="28">
        <f>IF(AND(E44&lt;&gt;"",A44&lt;&gt;""),E44-A44,"")</f>
      </c>
      <c r="H44" s="13"/>
      <c r="I44" s="13"/>
      <c r="J44" s="29"/>
      <c r="K44" s="14"/>
      <c r="L44" s="14"/>
      <c r="M44" s="14"/>
      <c r="N44" s="30"/>
      <c r="P44" s="31">
        <f>IF(G44="Buy",(I44-H44)*J44,(H44-I44)*J44)</f>
      </c>
      <c r="Q44" s="32">
        <f>IF(AND(H44&lt;&gt;"",J44&lt;&gt;""),P44/(H44*J44),0)</f>
      </c>
    </row>
    <row r="45" ht="22" customHeight="1" spans="1:18" x14ac:dyDescent="0.25">
      <c r="D45" s="13"/>
      <c r="F45" s="28">
        <f>IF(AND(E45&lt;&gt;"",A45&lt;&gt;""),E45-A45,"")</f>
      </c>
      <c r="H45" s="13"/>
      <c r="I45" s="13"/>
      <c r="J45" s="29"/>
      <c r="K45" s="14"/>
      <c r="L45" s="14"/>
      <c r="M45" s="14"/>
      <c r="N45" s="30"/>
      <c r="P45" s="31">
        <f>IF(G45="Buy",(I45-H45)*J45,(H45-I45)*J45)</f>
      </c>
      <c r="Q45" s="32">
        <f>IF(AND(H45&lt;&gt;"",J45&lt;&gt;""),P45/(H45*J45),0)</f>
      </c>
    </row>
    <row r="46" ht="22" customHeight="1" spans="1:18" x14ac:dyDescent="0.25">
      <c r="D46" s="13"/>
      <c r="F46" s="28">
        <f>IF(AND(E46&lt;&gt;"",A46&lt;&gt;""),E46-A46,"")</f>
      </c>
      <c r="H46" s="13"/>
      <c r="I46" s="13"/>
      <c r="J46" s="29"/>
      <c r="K46" s="14"/>
      <c r="L46" s="14"/>
      <c r="M46" s="14"/>
      <c r="N46" s="30"/>
      <c r="P46" s="31">
        <f>IF(G46="Buy",(I46-H46)*J46,(H46-I46)*J46)</f>
      </c>
      <c r="Q46" s="32">
        <f>IF(AND(H46&lt;&gt;"",J46&lt;&gt;""),P46/(H46*J46),0)</f>
      </c>
    </row>
    <row r="47" ht="22" customHeight="1" spans="1:18" x14ac:dyDescent="0.25">
      <c r="D47" s="13"/>
      <c r="F47" s="28">
        <f>IF(AND(E47&lt;&gt;"",A47&lt;&gt;""),E47-A47,"")</f>
      </c>
      <c r="H47" s="13"/>
      <c r="I47" s="13"/>
      <c r="J47" s="29"/>
      <c r="K47" s="14"/>
      <c r="L47" s="14"/>
      <c r="M47" s="14"/>
      <c r="N47" s="30"/>
      <c r="P47" s="31">
        <f>IF(G47="Buy",(I47-H47)*J47,(H47-I47)*J47)</f>
      </c>
      <c r="Q47" s="32">
        <f>IF(AND(H47&lt;&gt;"",J47&lt;&gt;""),P47/(H47*J47),0)</f>
      </c>
    </row>
    <row r="48" ht="22" customHeight="1" spans="1:18" x14ac:dyDescent="0.25">
      <c r="D48" s="13"/>
      <c r="F48" s="28">
        <f>IF(AND(E48&lt;&gt;"",A48&lt;&gt;""),E48-A48,"")</f>
      </c>
      <c r="H48" s="13"/>
      <c r="I48" s="13"/>
      <c r="J48" s="29"/>
      <c r="K48" s="14"/>
      <c r="L48" s="14"/>
      <c r="M48" s="14"/>
      <c r="N48" s="30"/>
      <c r="P48" s="31">
        <f>IF(G48="Buy",(I48-H48)*J48,(H48-I48)*J48)</f>
      </c>
      <c r="Q48" s="32">
        <f>IF(AND(H48&lt;&gt;"",J48&lt;&gt;""),P48/(H48*J48),0)</f>
      </c>
    </row>
    <row r="49" ht="22" customHeight="1" spans="1:18" x14ac:dyDescent="0.25">
      <c r="D49" s="13"/>
      <c r="F49" s="28">
        <f>IF(AND(E49&lt;&gt;"",A49&lt;&gt;""),E49-A49,"")</f>
      </c>
      <c r="H49" s="13"/>
      <c r="I49" s="13"/>
      <c r="J49" s="29"/>
      <c r="K49" s="14"/>
      <c r="L49" s="14"/>
      <c r="M49" s="14"/>
      <c r="N49" s="30"/>
      <c r="P49" s="31">
        <f>IF(G49="Buy",(I49-H49)*J49,(H49-I49)*J49)</f>
      </c>
      <c r="Q49" s="32">
        <f>IF(AND(H49&lt;&gt;"",J49&lt;&gt;""),P49/(H49*J49),0)</f>
      </c>
    </row>
    <row r="50" ht="22" customHeight="1" spans="1:18" x14ac:dyDescent="0.25">
      <c r="D50" s="13"/>
      <c r="F50" s="28">
        <f>IF(AND(E50&lt;&gt;"",A50&lt;&gt;""),E50-A50,"")</f>
      </c>
      <c r="H50" s="13"/>
      <c r="I50" s="13"/>
      <c r="J50" s="29"/>
      <c r="K50" s="14"/>
      <c r="L50" s="14"/>
      <c r="M50" s="14"/>
      <c r="N50" s="30"/>
      <c r="P50" s="31">
        <f>IF(G50="Buy",(I50-H50)*J50,(H50-I50)*J50)</f>
      </c>
      <c r="Q50" s="32">
        <f>IF(AND(H50&lt;&gt;"",J50&lt;&gt;""),P50/(H50*J50),0)</f>
      </c>
    </row>
    <row r="51" ht="22" customHeight="1" spans="1:18" x14ac:dyDescent="0.25">
      <c r="D51" s="13"/>
      <c r="F51" s="28">
        <f>IF(AND(E51&lt;&gt;"",A51&lt;&gt;""),E51-A51,"")</f>
      </c>
      <c r="H51" s="13"/>
      <c r="I51" s="13"/>
      <c r="J51" s="29"/>
      <c r="K51" s="14"/>
      <c r="L51" s="14"/>
      <c r="M51" s="14"/>
      <c r="N51" s="30"/>
      <c r="P51" s="31">
        <f>IF(G51="Buy",(I51-H51)*J51,(H51-I51)*J51)</f>
      </c>
      <c r="Q51" s="32">
        <f>IF(AND(H51&lt;&gt;"",J51&lt;&gt;""),P51/(H51*J51),0)</f>
      </c>
    </row>
    <row r="52" ht="22" customHeight="1" spans="1:18" x14ac:dyDescent="0.25">
      <c r="D52" s="13"/>
      <c r="F52" s="28">
        <f>IF(AND(E52&lt;&gt;"",A52&lt;&gt;""),E52-A52,"")</f>
      </c>
      <c r="H52" s="13"/>
      <c r="I52" s="13"/>
      <c r="J52" s="29"/>
      <c r="K52" s="14"/>
      <c r="L52" s="14"/>
      <c r="M52" s="14"/>
      <c r="N52" s="30"/>
      <c r="P52" s="31">
        <f>IF(G52="Buy",(I52-H52)*J52,(H52-I52)*J52)</f>
      </c>
      <c r="Q52" s="32">
        <f>IF(AND(H52&lt;&gt;"",J52&lt;&gt;""),P52/(H52*J52),0)</f>
      </c>
    </row>
    <row r="53" ht="22" customHeight="1" spans="1:18" x14ac:dyDescent="0.25">
      <c r="D53" s="13"/>
      <c r="F53" s="28">
        <f>IF(AND(E53&lt;&gt;"",A53&lt;&gt;""),E53-A53,"")</f>
      </c>
      <c r="H53" s="13"/>
      <c r="I53" s="13"/>
      <c r="J53" s="29"/>
      <c r="K53" s="14"/>
      <c r="L53" s="14"/>
      <c r="M53" s="14"/>
      <c r="N53" s="30"/>
      <c r="P53" s="31">
        <f>IF(G53="Buy",(I53-H53)*J53,(H53-I53)*J53)</f>
      </c>
      <c r="Q53" s="32">
        <f>IF(AND(H53&lt;&gt;"",J53&lt;&gt;""),P53/(H53*J53),0)</f>
      </c>
    </row>
    <row r="54" ht="22" customHeight="1" spans="1:18" x14ac:dyDescent="0.25">
      <c r="D54" s="13"/>
      <c r="F54" s="28">
        <f>IF(AND(E54&lt;&gt;"",A54&lt;&gt;""),E54-A54,"")</f>
      </c>
      <c r="H54" s="13"/>
      <c r="I54" s="13"/>
      <c r="J54" s="29"/>
      <c r="K54" s="14"/>
      <c r="L54" s="14"/>
      <c r="M54" s="14"/>
      <c r="N54" s="30"/>
      <c r="P54" s="31">
        <f>IF(G54="Buy",(I54-H54)*J54,(H54-I54)*J54)</f>
      </c>
      <c r="Q54" s="32">
        <f>IF(AND(H54&lt;&gt;"",J54&lt;&gt;""),P54/(H54*J54),0)</f>
      </c>
    </row>
    <row r="55" ht="22" customHeight="1" spans="1:18" x14ac:dyDescent="0.25">
      <c r="D55" s="13"/>
      <c r="F55" s="28">
        <f>IF(AND(E55&lt;&gt;"",A55&lt;&gt;""),E55-A55,"")</f>
      </c>
      <c r="H55" s="13"/>
      <c r="I55" s="13"/>
      <c r="J55" s="29"/>
      <c r="K55" s="14"/>
      <c r="L55" s="14"/>
      <c r="M55" s="14"/>
      <c r="N55" s="30"/>
      <c r="P55" s="31">
        <f>IF(G55="Buy",(I55-H55)*J55,(H55-I55)*J55)</f>
      </c>
      <c r="Q55" s="32">
        <f>IF(AND(H55&lt;&gt;"",J55&lt;&gt;""),P55/(H55*J55),0)</f>
      </c>
    </row>
    <row r="56" ht="22" customHeight="1" spans="1:18" x14ac:dyDescent="0.25">
      <c r="D56" s="13"/>
      <c r="F56" s="28">
        <f>IF(AND(E56&lt;&gt;"",A56&lt;&gt;""),E56-A56,"")</f>
      </c>
      <c r="H56" s="13"/>
      <c r="I56" s="13"/>
      <c r="J56" s="29"/>
      <c r="K56" s="14"/>
      <c r="L56" s="14"/>
      <c r="M56" s="14"/>
      <c r="N56" s="30"/>
      <c r="P56" s="31">
        <f>IF(G56="Buy",(I56-H56)*J56,(H56-I56)*J56)</f>
      </c>
      <c r="Q56" s="32">
        <f>IF(AND(H56&lt;&gt;"",J56&lt;&gt;""),P56/(H56*J56),0)</f>
      </c>
    </row>
    <row r="57" ht="22" customHeight="1" spans="1:18" x14ac:dyDescent="0.25">
      <c r="D57" s="13"/>
      <c r="F57" s="28">
        <f>IF(AND(E57&lt;&gt;"",A57&lt;&gt;""),E57-A57,"")</f>
      </c>
      <c r="H57" s="13"/>
      <c r="I57" s="13"/>
      <c r="J57" s="29"/>
      <c r="K57" s="14"/>
      <c r="L57" s="14"/>
      <c r="M57" s="14"/>
      <c r="N57" s="30"/>
      <c r="P57" s="31">
        <f>IF(G57="Buy",(I57-H57)*J57,(H57-I57)*J57)</f>
      </c>
      <c r="Q57" s="32">
        <f>IF(AND(H57&lt;&gt;"",J57&lt;&gt;""),P57/(H57*J57),0)</f>
      </c>
    </row>
    <row r="58" ht="22" customHeight="1" spans="1:18" x14ac:dyDescent="0.25">
      <c r="D58" s="13"/>
      <c r="F58" s="28">
        <f>IF(AND(E58&lt;&gt;"",A58&lt;&gt;""),E58-A58,"")</f>
      </c>
      <c r="H58" s="13"/>
      <c r="I58" s="13"/>
      <c r="J58" s="29"/>
      <c r="K58" s="14"/>
      <c r="L58" s="14"/>
      <c r="M58" s="14"/>
      <c r="N58" s="30"/>
      <c r="P58" s="31">
        <f>IF(G58="Buy",(I58-H58)*J58,(H58-I58)*J58)</f>
      </c>
      <c r="Q58" s="32">
        <f>IF(AND(H58&lt;&gt;"",J58&lt;&gt;""),P58/(H58*J58),0)</f>
      </c>
    </row>
    <row r="59" ht="22" customHeight="1" spans="1:18" x14ac:dyDescent="0.25">
      <c r="D59" s="13"/>
      <c r="F59" s="28">
        <f>IF(AND(E59&lt;&gt;"",A59&lt;&gt;""),E59-A59,"")</f>
      </c>
      <c r="H59" s="13"/>
      <c r="I59" s="13"/>
      <c r="J59" s="29"/>
      <c r="K59" s="14"/>
      <c r="L59" s="14"/>
      <c r="M59" s="14"/>
      <c r="N59" s="30"/>
      <c r="P59" s="31">
        <f>IF(G59="Buy",(I59-H59)*J59,(H59-I59)*J59)</f>
      </c>
      <c r="Q59" s="32">
        <f>IF(AND(H59&lt;&gt;"",J59&lt;&gt;""),P59/(H59*J59),0)</f>
      </c>
    </row>
    <row r="60" ht="22" customHeight="1" spans="1:18" x14ac:dyDescent="0.25">
      <c r="D60" s="13"/>
      <c r="F60" s="28">
        <f>IF(AND(E60&lt;&gt;"",A60&lt;&gt;""),E60-A60,"")</f>
      </c>
      <c r="H60" s="13"/>
      <c r="I60" s="13"/>
      <c r="J60" s="29"/>
      <c r="K60" s="14"/>
      <c r="L60" s="14"/>
      <c r="M60" s="14"/>
      <c r="N60" s="30"/>
      <c r="P60" s="31">
        <f>IF(G60="Buy",(I60-H60)*J60,(H60-I60)*J60)</f>
      </c>
      <c r="Q60" s="32">
        <f>IF(AND(H60&lt;&gt;"",J60&lt;&gt;""),P60/(H60*J60),0)</f>
      </c>
    </row>
    <row r="61" ht="22" customHeight="1" spans="1:18" x14ac:dyDescent="0.25">
      <c r="D61" s="13"/>
      <c r="F61" s="28">
        <f>IF(AND(E61&lt;&gt;"",A61&lt;&gt;""),E61-A61,"")</f>
      </c>
      <c r="H61" s="13"/>
      <c r="I61" s="13"/>
      <c r="J61" s="29"/>
      <c r="K61" s="14"/>
      <c r="L61" s="14"/>
      <c r="M61" s="14"/>
      <c r="N61" s="30"/>
      <c r="P61" s="31">
        <f>IF(G61="Buy",(I61-H61)*J61,(H61-I61)*J61)</f>
      </c>
      <c r="Q61" s="32">
        <f>IF(AND(H61&lt;&gt;"",J61&lt;&gt;""),P61/(H61*J61),0)</f>
      </c>
    </row>
    <row r="62" ht="22" customHeight="1" spans="1:18" x14ac:dyDescent="0.25">
      <c r="D62" s="13"/>
      <c r="F62" s="28">
        <f>IF(AND(E62&lt;&gt;"",A62&lt;&gt;""),E62-A62,"")</f>
      </c>
      <c r="H62" s="13"/>
      <c r="I62" s="13"/>
      <c r="J62" s="29"/>
      <c r="K62" s="14"/>
      <c r="L62" s="14"/>
      <c r="M62" s="14"/>
      <c r="N62" s="30"/>
      <c r="P62" s="31">
        <f>IF(G62="Buy",(I62-H62)*J62,(H62-I62)*J62)</f>
      </c>
      <c r="Q62" s="32">
        <f>IF(AND(H62&lt;&gt;"",J62&lt;&gt;""),P62/(H62*J62),0)</f>
      </c>
    </row>
    <row r="63" ht="22" customHeight="1" spans="1:18" x14ac:dyDescent="0.25">
      <c r="D63" s="13"/>
      <c r="F63" s="28">
        <f>IF(AND(E63&lt;&gt;"",A63&lt;&gt;""),E63-A63,"")</f>
      </c>
      <c r="H63" s="13"/>
      <c r="I63" s="13"/>
      <c r="J63" s="29"/>
      <c r="K63" s="14"/>
      <c r="L63" s="14"/>
      <c r="M63" s="14"/>
      <c r="N63" s="30"/>
      <c r="P63" s="31">
        <f>IF(G63="Buy",(I63-H63)*J63,(H63-I63)*J63)</f>
      </c>
      <c r="Q63" s="32">
        <f>IF(AND(H63&lt;&gt;"",J63&lt;&gt;""),P63/(H63*J63),0)</f>
      </c>
    </row>
    <row r="64" ht="22" customHeight="1" spans="1:18" x14ac:dyDescent="0.25">
      <c r="D64" s="13"/>
      <c r="F64" s="28">
        <f>IF(AND(E64&lt;&gt;"",A64&lt;&gt;""),E64-A64,"")</f>
      </c>
      <c r="H64" s="13"/>
      <c r="I64" s="13"/>
      <c r="J64" s="29"/>
      <c r="K64" s="14"/>
      <c r="L64" s="14"/>
      <c r="M64" s="14"/>
      <c r="N64" s="30"/>
      <c r="P64" s="31">
        <f>IF(G64="Buy",(I64-H64)*J64,(H64-I64)*J64)</f>
      </c>
      <c r="Q64" s="32">
        <f>IF(AND(H64&lt;&gt;"",J64&lt;&gt;""),P64/(H64*J64),0)</f>
      </c>
    </row>
    <row r="65" ht="22" customHeight="1" spans="1:18" x14ac:dyDescent="0.25">
      <c r="D65" s="13"/>
      <c r="F65" s="28">
        <f>IF(AND(E65&lt;&gt;"",A65&lt;&gt;""),E65-A65,"")</f>
      </c>
      <c r="H65" s="13"/>
      <c r="I65" s="13"/>
      <c r="J65" s="29"/>
      <c r="K65" s="14"/>
      <c r="L65" s="14"/>
      <c r="M65" s="14"/>
      <c r="N65" s="30"/>
      <c r="P65" s="31">
        <f>IF(G65="Buy",(I65-H65)*J65,(H65-I65)*J65)</f>
      </c>
      <c r="Q65" s="32">
        <f>IF(AND(H65&lt;&gt;"",J65&lt;&gt;""),P65/(H65*J65),0)</f>
      </c>
    </row>
    <row r="66" ht="22" customHeight="1" spans="1:18" x14ac:dyDescent="0.25">
      <c r="D66" s="13"/>
      <c r="F66" s="28">
        <f>IF(AND(E66&lt;&gt;"",A66&lt;&gt;""),E66-A66,"")</f>
      </c>
      <c r="H66" s="13"/>
      <c r="I66" s="13"/>
      <c r="J66" s="29"/>
      <c r="K66" s="14"/>
      <c r="L66" s="14"/>
      <c r="M66" s="14"/>
      <c r="N66" s="30"/>
      <c r="P66" s="31">
        <f>IF(G66="Buy",(I66-H66)*J66,(H66-I66)*J66)</f>
      </c>
      <c r="Q66" s="32">
        <f>IF(AND(H66&lt;&gt;"",J66&lt;&gt;""),P66/(H66*J66),0)</f>
      </c>
    </row>
    <row r="67" ht="22" customHeight="1" spans="1:18" x14ac:dyDescent="0.25">
      <c r="D67" s="13"/>
      <c r="F67" s="28">
        <f>IF(AND(E67&lt;&gt;"",A67&lt;&gt;""),E67-A67,"")</f>
      </c>
      <c r="H67" s="13"/>
      <c r="I67" s="13"/>
      <c r="J67" s="29"/>
      <c r="K67" s="14"/>
      <c r="L67" s="14"/>
      <c r="M67" s="14"/>
      <c r="N67" s="30"/>
      <c r="P67" s="31">
        <f>IF(G67="Buy",(I67-H67)*J67,(H67-I67)*J67)</f>
      </c>
      <c r="Q67" s="32">
        <f>IF(AND(H67&lt;&gt;"",J67&lt;&gt;""),P67/(H67*J67),0)</f>
      </c>
    </row>
    <row r="68" ht="22" customHeight="1" spans="1:18" x14ac:dyDescent="0.25">
      <c r="D68" s="13"/>
      <c r="F68" s="28">
        <f>IF(AND(E68&lt;&gt;"",A68&lt;&gt;""),E68-A68,"")</f>
      </c>
      <c r="H68" s="13"/>
      <c r="I68" s="13"/>
      <c r="J68" s="29"/>
      <c r="K68" s="14"/>
      <c r="L68" s="14"/>
      <c r="M68" s="14"/>
      <c r="N68" s="30"/>
      <c r="P68" s="31">
        <f>IF(G68="Buy",(I68-H68)*J68,(H68-I68)*J68)</f>
      </c>
      <c r="Q68" s="32">
        <f>IF(AND(H68&lt;&gt;"",J68&lt;&gt;""),P68/(H68*J68),0)</f>
      </c>
    </row>
    <row r="69" ht="22" customHeight="1" spans="1:18" x14ac:dyDescent="0.25">
      <c r="D69" s="13"/>
      <c r="F69" s="28">
        <f>IF(AND(E69&lt;&gt;"",A69&lt;&gt;""),E69-A69,"")</f>
      </c>
      <c r="H69" s="13"/>
      <c r="I69" s="13"/>
      <c r="J69" s="29"/>
      <c r="K69" s="14"/>
      <c r="L69" s="14"/>
      <c r="M69" s="14"/>
      <c r="N69" s="30"/>
      <c r="P69" s="31">
        <f>IF(G69="Buy",(I69-H69)*J69,(H69-I69)*J69)</f>
      </c>
      <c r="Q69" s="32">
        <f>IF(AND(H69&lt;&gt;"",J69&lt;&gt;""),P69/(H69*J69),0)</f>
      </c>
    </row>
    <row r="70" ht="22" customHeight="1" spans="1:18" x14ac:dyDescent="0.25">
      <c r="D70" s="13"/>
      <c r="F70" s="28">
        <f>IF(AND(E70&lt;&gt;"",A70&lt;&gt;""),E70-A70,"")</f>
      </c>
      <c r="H70" s="13"/>
      <c r="I70" s="13"/>
      <c r="J70" s="29"/>
      <c r="K70" s="14"/>
      <c r="L70" s="14"/>
      <c r="M70" s="14"/>
      <c r="N70" s="30"/>
      <c r="P70" s="31">
        <f>IF(G70="Buy",(I70-H70)*J70,(H70-I70)*J70)</f>
      </c>
      <c r="Q70" s="32">
        <f>IF(AND(H70&lt;&gt;"",J70&lt;&gt;""),P70/(H70*J70),0)</f>
      </c>
    </row>
    <row r="71" ht="22" customHeight="1" spans="1:18" x14ac:dyDescent="0.25">
      <c r="D71" s="13"/>
      <c r="F71" s="28">
        <f>IF(AND(E71&lt;&gt;"",A71&lt;&gt;""),E71-A71,"")</f>
      </c>
      <c r="H71" s="13"/>
      <c r="I71" s="13"/>
      <c r="J71" s="29"/>
      <c r="K71" s="14"/>
      <c r="L71" s="14"/>
      <c r="M71" s="14"/>
      <c r="N71" s="30"/>
      <c r="P71" s="31">
        <f>IF(G71="Buy",(I71-H71)*J71,(H71-I71)*J71)</f>
      </c>
      <c r="Q71" s="32">
        <f>IF(AND(H71&lt;&gt;"",J71&lt;&gt;""),P71/(H71*J71),0)</f>
      </c>
    </row>
    <row r="72" ht="22" customHeight="1" spans="1:18" x14ac:dyDescent="0.25">
      <c r="D72" s="13"/>
      <c r="F72" s="28">
        <f>IF(AND(E72&lt;&gt;"",A72&lt;&gt;""),E72-A72,"")</f>
      </c>
      <c r="H72" s="13"/>
      <c r="I72" s="13"/>
      <c r="J72" s="29"/>
      <c r="K72" s="14"/>
      <c r="L72" s="14"/>
      <c r="M72" s="14"/>
      <c r="N72" s="30"/>
      <c r="P72" s="31">
        <f>IF(G72="Buy",(I72-H72)*J72,(H72-I72)*J72)</f>
      </c>
      <c r="Q72" s="32">
        <f>IF(AND(H72&lt;&gt;"",J72&lt;&gt;""),P72/(H72*J72),0)</f>
      </c>
    </row>
    <row r="73" ht="22" customHeight="1" spans="1:18" x14ac:dyDescent="0.25">
      <c r="D73" s="13"/>
      <c r="F73" s="28">
        <f>IF(AND(E73&lt;&gt;"",A73&lt;&gt;""),E73-A73,"")</f>
      </c>
      <c r="H73" s="13"/>
      <c r="I73" s="13"/>
      <c r="J73" s="29"/>
      <c r="K73" s="14"/>
      <c r="L73" s="14"/>
      <c r="M73" s="14"/>
      <c r="N73" s="30"/>
      <c r="P73" s="31">
        <f>IF(G73="Buy",(I73-H73)*J73,(H73-I73)*J73)</f>
      </c>
      <c r="Q73" s="32">
        <f>IF(AND(H73&lt;&gt;"",J73&lt;&gt;""),P73/(H73*J73),0)</f>
      </c>
    </row>
    <row r="74" ht="22" customHeight="1" spans="1:18" x14ac:dyDescent="0.25">
      <c r="D74" s="13"/>
      <c r="F74" s="28">
        <f>IF(AND(E74&lt;&gt;"",A74&lt;&gt;""),E74-A74,"")</f>
      </c>
      <c r="H74" s="13"/>
      <c r="I74" s="13"/>
      <c r="J74" s="29"/>
      <c r="K74" s="14"/>
      <c r="L74" s="14"/>
      <c r="M74" s="14"/>
      <c r="N74" s="30"/>
      <c r="P74" s="31">
        <f>IF(G74="Buy",(I74-H74)*J74,(H74-I74)*J74)</f>
      </c>
      <c r="Q74" s="32">
        <f>IF(AND(H74&lt;&gt;"",J74&lt;&gt;""),P74/(H74*J74),0)</f>
      </c>
    </row>
    <row r="75" ht="22" customHeight="1" spans="1:18" x14ac:dyDescent="0.25">
      <c r="D75" s="13"/>
      <c r="F75" s="28">
        <f>IF(AND(E75&lt;&gt;"",A75&lt;&gt;""),E75-A75,"")</f>
      </c>
      <c r="H75" s="13"/>
      <c r="I75" s="13"/>
      <c r="J75" s="29"/>
      <c r="K75" s="14"/>
      <c r="L75" s="14"/>
      <c r="M75" s="14"/>
      <c r="N75" s="30"/>
      <c r="P75" s="31">
        <f>IF(G75="Buy",(I75-H75)*J75,(H75-I75)*J75)</f>
      </c>
      <c r="Q75" s="32">
        <f>IF(AND(H75&lt;&gt;"",J75&lt;&gt;""),P75/(H75*J75),0)</f>
      </c>
    </row>
    <row r="76" ht="22" customHeight="1" spans="1:18" x14ac:dyDescent="0.25">
      <c r="D76" s="13"/>
      <c r="F76" s="28">
        <f>IF(AND(E76&lt;&gt;"",A76&lt;&gt;""),E76-A76,"")</f>
      </c>
      <c r="H76" s="13"/>
      <c r="I76" s="13"/>
      <c r="J76" s="29"/>
      <c r="K76" s="14"/>
      <c r="L76" s="14"/>
      <c r="M76" s="14"/>
      <c r="N76" s="30"/>
      <c r="P76" s="31">
        <f>IF(G76="Buy",(I76-H76)*J76,(H76-I76)*J76)</f>
      </c>
      <c r="Q76" s="32">
        <f>IF(AND(H76&lt;&gt;"",J76&lt;&gt;""),P76/(H76*J76),0)</f>
      </c>
    </row>
    <row r="77" ht="22" customHeight="1" spans="1:18" x14ac:dyDescent="0.25">
      <c r="D77" s="13"/>
      <c r="F77" s="28">
        <f>IF(AND(E77&lt;&gt;"",A77&lt;&gt;""),E77-A77,"")</f>
      </c>
      <c r="H77" s="13"/>
      <c r="I77" s="13"/>
      <c r="J77" s="29"/>
      <c r="K77" s="14"/>
      <c r="L77" s="14"/>
      <c r="M77" s="14"/>
      <c r="N77" s="30"/>
      <c r="P77" s="31">
        <f>IF(G77="Buy",(I77-H77)*J77,(H77-I77)*J77)</f>
      </c>
      <c r="Q77" s="32">
        <f>IF(AND(H77&lt;&gt;"",J77&lt;&gt;""),P77/(H77*J77),0)</f>
      </c>
    </row>
    <row r="78" ht="22" customHeight="1" spans="1:18" x14ac:dyDescent="0.25">
      <c r="D78" s="13"/>
      <c r="F78" s="28">
        <f>IF(AND(E78&lt;&gt;"",A78&lt;&gt;""),E78-A78,"")</f>
      </c>
      <c r="H78" s="13"/>
      <c r="I78" s="13"/>
      <c r="J78" s="29"/>
      <c r="K78" s="14"/>
      <c r="L78" s="14"/>
      <c r="M78" s="14"/>
      <c r="N78" s="30"/>
      <c r="P78" s="31">
        <f>IF(G78="Buy",(I78-H78)*J78,(H78-I78)*J78)</f>
      </c>
      <c r="Q78" s="32">
        <f>IF(AND(H78&lt;&gt;"",J78&lt;&gt;""),P78/(H78*J78),0)</f>
      </c>
    </row>
    <row r="79" ht="22" customHeight="1" spans="1:18" x14ac:dyDescent="0.25">
      <c r="D79" s="13"/>
      <c r="F79" s="28">
        <f>IF(AND(E79&lt;&gt;"",A79&lt;&gt;""),E79-A79,"")</f>
      </c>
      <c r="H79" s="13"/>
      <c r="I79" s="13"/>
      <c r="J79" s="29"/>
      <c r="K79" s="14"/>
      <c r="L79" s="14"/>
      <c r="M79" s="14"/>
      <c r="N79" s="30"/>
      <c r="P79" s="31">
        <f>IF(G79="Buy",(I79-H79)*J79,(H79-I79)*J79)</f>
      </c>
      <c r="Q79" s="32">
        <f>IF(AND(H79&lt;&gt;"",J79&lt;&gt;""),P79/(H79*J79),0)</f>
      </c>
    </row>
    <row r="80" ht="22" customHeight="1" spans="1:18" x14ac:dyDescent="0.25">
      <c r="D80" s="13"/>
      <c r="F80" s="28">
        <f>IF(AND(E80&lt;&gt;"",A80&lt;&gt;""),E80-A80,"")</f>
      </c>
      <c r="H80" s="13"/>
      <c r="I80" s="13"/>
      <c r="J80" s="29"/>
      <c r="K80" s="14"/>
      <c r="L80" s="14"/>
      <c r="M80" s="14"/>
      <c r="N80" s="30"/>
      <c r="P80" s="31">
        <f>IF(G80="Buy",(I80-H80)*J80,(H80-I80)*J80)</f>
      </c>
      <c r="Q80" s="32">
        <f>IF(AND(H80&lt;&gt;"",J80&lt;&gt;""),P80/(H80*J80),0)</f>
      </c>
    </row>
    <row r="81" ht="22" customHeight="1" spans="1:18" x14ac:dyDescent="0.25">
      <c r="D81" s="13"/>
      <c r="F81" s="28">
        <f>IF(AND(E81&lt;&gt;"",A81&lt;&gt;""),E81-A81,"")</f>
      </c>
      <c r="H81" s="13"/>
      <c r="I81" s="13"/>
      <c r="J81" s="29"/>
      <c r="K81" s="14"/>
      <c r="L81" s="14"/>
      <c r="M81" s="14"/>
      <c r="N81" s="30"/>
      <c r="P81" s="31">
        <f>IF(G81="Buy",(I81-H81)*J81,(H81-I81)*J81)</f>
      </c>
      <c r="Q81" s="32">
        <f>IF(AND(H81&lt;&gt;"",J81&lt;&gt;""),P81/(H81*J81),0)</f>
      </c>
    </row>
    <row r="82" ht="22" customHeight="1" spans="1:18" x14ac:dyDescent="0.25">
      <c r="D82" s="13"/>
      <c r="F82" s="28">
        <f>IF(AND(E82&lt;&gt;"",A82&lt;&gt;""),E82-A82,"")</f>
      </c>
      <c r="H82" s="13"/>
      <c r="I82" s="13"/>
      <c r="J82" s="29"/>
      <c r="K82" s="14"/>
      <c r="L82" s="14"/>
      <c r="M82" s="14"/>
      <c r="N82" s="30"/>
      <c r="P82" s="31">
        <f>IF(G82="Buy",(I82-H82)*J82,(H82-I82)*J82)</f>
      </c>
      <c r="Q82" s="32">
        <f>IF(AND(H82&lt;&gt;"",J82&lt;&gt;""),P82/(H82*J82),0)</f>
      </c>
    </row>
    <row r="83" ht="22" customHeight="1" spans="1:18" x14ac:dyDescent="0.25">
      <c r="D83" s="13"/>
      <c r="F83" s="28">
        <f>IF(AND(E83&lt;&gt;"",A83&lt;&gt;""),E83-A83,"")</f>
      </c>
      <c r="H83" s="13"/>
      <c r="I83" s="13"/>
      <c r="J83" s="29"/>
      <c r="K83" s="14"/>
      <c r="L83" s="14"/>
      <c r="M83" s="14"/>
      <c r="N83" s="30"/>
      <c r="P83" s="31">
        <f>IF(G83="Buy",(I83-H83)*J83,(H83-I83)*J83)</f>
      </c>
      <c r="Q83" s="32">
        <f>IF(AND(H83&lt;&gt;"",J83&lt;&gt;""),P83/(H83*J83),0)</f>
      </c>
    </row>
    <row r="84" ht="22" customHeight="1" spans="1:18" x14ac:dyDescent="0.25">
      <c r="D84" s="13"/>
      <c r="F84" s="28">
        <f>IF(AND(E84&lt;&gt;"",A84&lt;&gt;""),E84-A84,"")</f>
      </c>
      <c r="H84" s="13"/>
      <c r="I84" s="13"/>
      <c r="J84" s="29"/>
      <c r="K84" s="14"/>
      <c r="L84" s="14"/>
      <c r="M84" s="14"/>
      <c r="N84" s="30"/>
      <c r="P84" s="31">
        <f>IF(G84="Buy",(I84-H84)*J84,(H84-I84)*J84)</f>
      </c>
      <c r="Q84" s="32">
        <f>IF(AND(H84&lt;&gt;"",J84&lt;&gt;""),P84/(H84*J84),0)</f>
      </c>
    </row>
    <row r="85" ht="22" customHeight="1" spans="1:18" x14ac:dyDescent="0.25">
      <c r="D85" s="13"/>
      <c r="F85" s="28">
        <f>IF(AND(E85&lt;&gt;"",A85&lt;&gt;""),E85-A85,"")</f>
      </c>
      <c r="H85" s="13"/>
      <c r="I85" s="13"/>
      <c r="J85" s="29"/>
      <c r="K85" s="14"/>
      <c r="L85" s="14"/>
      <c r="M85" s="14"/>
      <c r="N85" s="30"/>
      <c r="P85" s="31">
        <f>IF(G85="Buy",(I85-H85)*J85,(H85-I85)*J85)</f>
      </c>
      <c r="Q85" s="32">
        <f>IF(AND(H85&lt;&gt;"",J85&lt;&gt;""),P85/(H85*J85),0)</f>
      </c>
    </row>
    <row r="86" ht="22" customHeight="1" spans="1:18" x14ac:dyDescent="0.25">
      <c r="D86" s="13"/>
      <c r="F86" s="28">
        <f>IF(AND(E86&lt;&gt;"",A86&lt;&gt;""),E86-A86,"")</f>
      </c>
      <c r="H86" s="13"/>
      <c r="I86" s="13"/>
      <c r="J86" s="29"/>
      <c r="K86" s="14"/>
      <c r="L86" s="14"/>
      <c r="M86" s="14"/>
      <c r="N86" s="30"/>
      <c r="P86" s="31">
        <f>IF(G86="Buy",(I86-H86)*J86,(H86-I86)*J86)</f>
      </c>
      <c r="Q86" s="32">
        <f>IF(AND(H86&lt;&gt;"",J86&lt;&gt;""),P86/(H86*J86),0)</f>
      </c>
    </row>
    <row r="87" ht="22" customHeight="1" spans="1:18" x14ac:dyDescent="0.25">
      <c r="D87" s="13"/>
      <c r="F87" s="28">
        <f>IF(AND(E87&lt;&gt;"",A87&lt;&gt;""),E87-A87,"")</f>
      </c>
      <c r="H87" s="13"/>
      <c r="I87" s="13"/>
      <c r="J87" s="29"/>
      <c r="K87" s="14"/>
      <c r="L87" s="14"/>
      <c r="M87" s="14"/>
      <c r="N87" s="30"/>
      <c r="P87" s="31">
        <f>IF(G87="Buy",(I87-H87)*J87,(H87-I87)*J87)</f>
      </c>
      <c r="Q87" s="32">
        <f>IF(AND(H87&lt;&gt;"",J87&lt;&gt;""),P87/(H87*J87),0)</f>
      </c>
    </row>
    <row r="88" ht="22" customHeight="1" spans="1:18" x14ac:dyDescent="0.25">
      <c r="D88" s="13"/>
      <c r="F88" s="28">
        <f>IF(AND(E88&lt;&gt;"",A88&lt;&gt;""),E88-A88,"")</f>
      </c>
      <c r="H88" s="13"/>
      <c r="I88" s="13"/>
      <c r="J88" s="29"/>
      <c r="K88" s="14"/>
      <c r="L88" s="14"/>
      <c r="M88" s="14"/>
      <c r="N88" s="30"/>
      <c r="P88" s="31">
        <f>IF(G88="Buy",(I88-H88)*J88,(H88-I88)*J88)</f>
      </c>
      <c r="Q88" s="32">
        <f>IF(AND(H88&lt;&gt;"",J88&lt;&gt;""),P88/(H88*J88),0)</f>
      </c>
    </row>
    <row r="89" ht="22" customHeight="1" spans="1:18" x14ac:dyDescent="0.25">
      <c r="D89" s="13"/>
      <c r="F89" s="28">
        <f>IF(AND(E89&lt;&gt;"",A89&lt;&gt;""),E89-A89,"")</f>
      </c>
      <c r="H89" s="13"/>
      <c r="I89" s="13"/>
      <c r="J89" s="29"/>
      <c r="K89" s="14"/>
      <c r="L89" s="14"/>
      <c r="M89" s="14"/>
      <c r="N89" s="30"/>
      <c r="P89" s="31">
        <f>IF(G89="Buy",(I89-H89)*J89,(H89-I89)*J89)</f>
      </c>
      <c r="Q89" s="32">
        <f>IF(AND(H89&lt;&gt;"",J89&lt;&gt;""),P89/(H89*J89),0)</f>
      </c>
    </row>
    <row r="90" ht="22" customHeight="1" spans="1:18" x14ac:dyDescent="0.25">
      <c r="D90" s="13"/>
      <c r="F90" s="28">
        <f>IF(AND(E90&lt;&gt;"",A90&lt;&gt;""),E90-A90,"")</f>
      </c>
      <c r="H90" s="13"/>
      <c r="I90" s="13"/>
      <c r="J90" s="29"/>
      <c r="K90" s="14"/>
      <c r="L90" s="14"/>
      <c r="M90" s="14"/>
      <c r="N90" s="30"/>
      <c r="P90" s="31">
        <f>IF(G90="Buy",(I90-H90)*J90,(H90-I90)*J90)</f>
      </c>
      <c r="Q90" s="32">
        <f>IF(AND(H90&lt;&gt;"",J90&lt;&gt;""),P90/(H90*J90),0)</f>
      </c>
    </row>
    <row r="91" ht="22" customHeight="1" spans="1:18" x14ac:dyDescent="0.25">
      <c r="D91" s="13"/>
      <c r="F91" s="28">
        <f>IF(AND(E91&lt;&gt;"",A91&lt;&gt;""),E91-A91,"")</f>
      </c>
      <c r="H91" s="13"/>
      <c r="I91" s="13"/>
      <c r="J91" s="29"/>
      <c r="K91" s="14"/>
      <c r="L91" s="14"/>
      <c r="M91" s="14"/>
      <c r="N91" s="30"/>
      <c r="P91" s="31">
        <f>IF(G91="Buy",(I91-H91)*J91,(H91-I91)*J91)</f>
      </c>
      <c r="Q91" s="32">
        <f>IF(AND(H91&lt;&gt;"",J91&lt;&gt;""),P91/(H91*J91),0)</f>
      </c>
    </row>
    <row r="92" ht="22" customHeight="1" spans="1:18" x14ac:dyDescent="0.25">
      <c r="D92" s="13"/>
      <c r="F92" s="28">
        <f>IF(AND(E92&lt;&gt;"",A92&lt;&gt;""),E92-A92,"")</f>
      </c>
      <c r="H92" s="13"/>
      <c r="I92" s="13"/>
      <c r="J92" s="29"/>
      <c r="K92" s="14"/>
      <c r="L92" s="14"/>
      <c r="M92" s="14"/>
      <c r="N92" s="30"/>
      <c r="P92" s="31">
        <f>IF(G92="Buy",(I92-H92)*J92,(H92-I92)*J92)</f>
      </c>
      <c r="Q92" s="32">
        <f>IF(AND(H92&lt;&gt;"",J92&lt;&gt;""),P92/(H92*J92),0)</f>
      </c>
    </row>
    <row r="93" ht="22" customHeight="1" spans="1:18" x14ac:dyDescent="0.25">
      <c r="D93" s="13"/>
      <c r="F93" s="28">
        <f>IF(AND(E93&lt;&gt;"",A93&lt;&gt;""),E93-A93,"")</f>
      </c>
      <c r="H93" s="13"/>
      <c r="I93" s="13"/>
      <c r="J93" s="29"/>
      <c r="K93" s="14"/>
      <c r="L93" s="14"/>
      <c r="M93" s="14"/>
      <c r="N93" s="30"/>
      <c r="P93" s="31">
        <f>IF(G93="Buy",(I93-H93)*J93,(H93-I93)*J93)</f>
      </c>
      <c r="Q93" s="32">
        <f>IF(AND(H93&lt;&gt;"",J93&lt;&gt;""),P93/(H93*J93),0)</f>
      </c>
    </row>
    <row r="94" ht="22" customHeight="1" spans="1:18" x14ac:dyDescent="0.25">
      <c r="D94" s="13"/>
      <c r="F94" s="28">
        <f>IF(AND(E94&lt;&gt;"",A94&lt;&gt;""),E94-A94,"")</f>
      </c>
      <c r="H94" s="13"/>
      <c r="I94" s="13"/>
      <c r="J94" s="29"/>
      <c r="K94" s="14"/>
      <c r="L94" s="14"/>
      <c r="M94" s="14"/>
      <c r="N94" s="30"/>
      <c r="P94" s="31">
        <f>IF(G94="Buy",(I94-H94)*J94,(H94-I94)*J94)</f>
      </c>
      <c r="Q94" s="32">
        <f>IF(AND(H94&lt;&gt;"",J94&lt;&gt;""),P94/(H94*J94),0)</f>
      </c>
    </row>
    <row r="95" ht="22" customHeight="1" spans="1:18" x14ac:dyDescent="0.25">
      <c r="D95" s="13"/>
      <c r="F95" s="28">
        <f>IF(AND(E95&lt;&gt;"",A95&lt;&gt;""),E95-A95,"")</f>
      </c>
      <c r="H95" s="13"/>
      <c r="I95" s="13"/>
      <c r="J95" s="29"/>
      <c r="K95" s="14"/>
      <c r="L95" s="14"/>
      <c r="M95" s="14"/>
      <c r="N95" s="30"/>
      <c r="P95" s="31">
        <f>IF(G95="Buy",(I95-H95)*J95,(H95-I95)*J95)</f>
      </c>
      <c r="Q95" s="32">
        <f>IF(AND(H95&lt;&gt;"",J95&lt;&gt;""),P95/(H95*J95),0)</f>
      </c>
    </row>
    <row r="96" ht="22" customHeight="1" spans="1:18" x14ac:dyDescent="0.25">
      <c r="D96" s="13"/>
      <c r="F96" s="28">
        <f>IF(AND(E96&lt;&gt;"",A96&lt;&gt;""),E96-A96,"")</f>
      </c>
      <c r="H96" s="13"/>
      <c r="I96" s="13"/>
      <c r="J96" s="29"/>
      <c r="K96" s="14"/>
      <c r="L96" s="14"/>
      <c r="M96" s="14"/>
      <c r="N96" s="30"/>
      <c r="P96" s="31">
        <f>IF(G96="Buy",(I96-H96)*J96,(H96-I96)*J96)</f>
      </c>
      <c r="Q96" s="32">
        <f>IF(AND(H96&lt;&gt;"",J96&lt;&gt;""),P96/(H96*J96),0)</f>
      </c>
    </row>
    <row r="97" ht="22" customHeight="1" spans="1:18" x14ac:dyDescent="0.25">
      <c r="D97" s="13"/>
      <c r="F97" s="28">
        <f>IF(AND(E97&lt;&gt;"",A97&lt;&gt;""),E97-A97,"")</f>
      </c>
      <c r="H97" s="13"/>
      <c r="I97" s="13"/>
      <c r="J97" s="29"/>
      <c r="K97" s="14"/>
      <c r="L97" s="14"/>
      <c r="M97" s="14"/>
      <c r="N97" s="30"/>
      <c r="P97" s="31">
        <f>IF(G97="Buy",(I97-H97)*J97,(H97-I97)*J97)</f>
      </c>
      <c r="Q97" s="32">
        <f>IF(AND(H97&lt;&gt;"",J97&lt;&gt;""),P97/(H97*J97),0)</f>
      </c>
    </row>
    <row r="98" ht="22" customHeight="1" spans="1:18" x14ac:dyDescent="0.25">
      <c r="D98" s="13"/>
      <c r="F98" s="28">
        <f>IF(AND(E98&lt;&gt;"",A98&lt;&gt;""),E98-A98,"")</f>
      </c>
      <c r="H98" s="13"/>
      <c r="I98" s="13"/>
      <c r="J98" s="29"/>
      <c r="K98" s="14"/>
      <c r="L98" s="14"/>
      <c r="M98" s="14"/>
      <c r="N98" s="30"/>
      <c r="P98" s="31">
        <f>IF(G98="Buy",(I98-H98)*J98,(H98-I98)*J98)</f>
      </c>
      <c r="Q98" s="32">
        <f>IF(AND(H98&lt;&gt;"",J98&lt;&gt;""),P98/(H98*J98),0)</f>
      </c>
    </row>
    <row r="99" ht="22" customHeight="1" spans="1:18" x14ac:dyDescent="0.25">
      <c r="D99" s="13"/>
      <c r="F99" s="28">
        <f>IF(AND(E99&lt;&gt;"",A99&lt;&gt;""),E99-A99,"")</f>
      </c>
      <c r="H99" s="13"/>
      <c r="I99" s="13"/>
      <c r="J99" s="29"/>
      <c r="K99" s="14"/>
      <c r="L99" s="14"/>
      <c r="M99" s="14"/>
      <c r="N99" s="30"/>
      <c r="P99" s="31">
        <f>IF(G99="Buy",(I99-H99)*J99,(H99-I99)*J99)</f>
      </c>
      <c r="Q99" s="32">
        <f>IF(AND(H99&lt;&gt;"",J99&lt;&gt;""),P99/(H99*J99),0)</f>
      </c>
    </row>
    <row r="100" ht="22" customHeight="1" spans="1:18" x14ac:dyDescent="0.25">
      <c r="D100" s="13"/>
      <c r="F100" s="28">
        <f>IF(AND(E100&lt;&gt;"",A100&lt;&gt;""),E100-A100,"")</f>
      </c>
      <c r="H100" s="13"/>
      <c r="I100" s="13"/>
      <c r="J100" s="29"/>
      <c r="K100" s="14"/>
      <c r="L100" s="14"/>
      <c r="M100" s="14"/>
      <c r="N100" s="30"/>
      <c r="P100" s="31">
        <f>IF(G100="Buy",(I100-H100)*J100,(H100-I100)*J100)</f>
      </c>
      <c r="Q100" s="32">
        <f>IF(AND(H100&lt;&gt;"",J100&lt;&gt;""),P100/(H100*J100),0)</f>
      </c>
    </row>
    <row r="101" ht="22" customHeight="1" spans="1:18" x14ac:dyDescent="0.25">
      <c r="D101" s="13"/>
      <c r="F101" s="28">
        <f>IF(AND(E101&lt;&gt;"",A101&lt;&gt;""),E101-A101,"")</f>
      </c>
      <c r="H101" s="13"/>
      <c r="I101" s="13"/>
      <c r="J101" s="29"/>
      <c r="K101" s="14"/>
      <c r="L101" s="14"/>
      <c r="M101" s="14"/>
      <c r="N101" s="30"/>
      <c r="P101" s="31">
        <f>IF(G101="Buy",(I101-H101)*J101,(H101-I101)*J101)</f>
      </c>
      <c r="Q101" s="32">
        <f>IF(AND(H101&lt;&gt;"",J101&lt;&gt;""),P101/(H101*J101),0)</f>
      </c>
    </row>
    <row r="102" ht="22" customHeight="1" spans="1:18" x14ac:dyDescent="0.25">
      <c r="D102" s="13"/>
      <c r="F102" s="28">
        <f>IF(AND(E102&lt;&gt;"",A102&lt;&gt;""),E102-A102,"")</f>
      </c>
      <c r="H102" s="13"/>
      <c r="I102" s="13"/>
      <c r="J102" s="29"/>
      <c r="K102" s="14"/>
      <c r="L102" s="14"/>
      <c r="M102" s="14"/>
      <c r="N102" s="30"/>
      <c r="P102" s="31">
        <f>IF(G102="Buy",(I102-H102)*J102,(H102-I102)*J102)</f>
      </c>
      <c r="Q102" s="32">
        <f>IF(AND(H102&lt;&gt;"",J102&lt;&gt;""),P102/(H102*J102),0)</f>
      </c>
    </row>
    <row r="105" ht="22" customHeight="1" spans="1:12" x14ac:dyDescent="0.25">
      <c r="A105" s="33" t="s">
        <v>60</v>
      </c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</row>
  </sheetData>
  <mergeCells count="1">
    <mergeCell ref="A105:L105"/>
  </mergeCells>
  <dataValidations count="6">
    <dataValidation type="list" allowBlank="1" sqref="C10:C102">
      <formula1>"Call,Put"</formula1>
    </dataValidation>
    <dataValidation type="list" allowBlank="1" sqref="C3:C102">
      <formula1>"Call,Put"</formula1>
    </dataValidation>
    <dataValidation type="list" allowBlank="1" sqref="G10:G102">
      <formula1>"Buy,Sell"</formula1>
    </dataValidation>
    <dataValidation type="list" allowBlank="1" sqref="G3:G102">
      <formula1>"Buy,Sell"</formula1>
    </dataValidation>
    <dataValidation type="list" allowBlank="1" sqref="O10:O102">
      <formula1>"Long Call,Long Put,Short Call,Short Put,Covered Call,Cash Secured Put,Bull Call Spread,Bear Put Spread,Iron Condor,Straddle,Strangle,Calendar Spread,Butterfly,Other"</formula1>
    </dataValidation>
    <dataValidation type="list" allowBlank="1" sqref="O3:O102">
      <formula1>"Long Call,Long Put,Short Call,Short Put,Covered Call,Cash Secured Put,Bull Call Spread,Bear Put Spread,Iron Condor,Straddle,Strangle,Calendar Spread,Butterfly,Other"</formula1>
    </dataValidation>
  </dataValidations>
  <hyperlinks>
    <hyperlink ref="A105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FormatPr defaultRowHeight="15" outlineLevelRow="0" outlineLevelCol="0" x14ac:dyDescent="55"/>
  <cols>
    <col min="1" max="1" width="20" customWidth="1"/>
    <col min="2" max="2" width="12" customWidth="1"/>
  </cols>
  <sheetData>
    <row r="1" ht="30" customHeight="1" spans="1:8" x14ac:dyDescent="0.25">
      <c r="A1" s="24"/>
      <c r="B1" s="24"/>
      <c r="C1" s="25" t="s">
        <v>61</v>
      </c>
      <c r="D1" s="24"/>
      <c r="E1" s="24"/>
      <c r="F1" s="24"/>
      <c r="G1" s="24"/>
      <c r="H1" s="26" t="s">
        <v>62</v>
      </c>
    </row>
    <row r="2" spans="1:2" x14ac:dyDescent="0.25">
      <c r="A2" s="34" t="s">
        <v>63</v>
      </c>
      <c r="B2" s="34" t="s">
        <v>52</v>
      </c>
    </row>
    <row r="3" spans="1:2" x14ac:dyDescent="0.25">
      <c r="A3" t="s">
        <v>11</v>
      </c>
      <c r="B3" t="s">
        <v>64</v>
      </c>
    </row>
    <row r="4" spans="1:2" x14ac:dyDescent="0.25">
      <c r="A4" t="s">
        <v>13</v>
      </c>
      <c r="B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15</v>
      </c>
    </row>
    <row r="8" spans="1:1" x14ac:dyDescent="0.25">
      <c r="A8" t="s">
        <v>68</v>
      </c>
    </row>
    <row r="9" spans="1:1" x14ac:dyDescent="0.25">
      <c r="A9" t="s">
        <v>19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17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s="35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</sheetData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Trade Log</vt:lpstr>
      <vt:lpstr>Settings</vt:lpstr>
    </vt:vector>
  </TitlesOfParts>
  <Company>JournalPlus</Company>
  <Manager>Trading Tools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JournalPlus</dc:creator>
  <dc:title>Options Trading Journal</dc:title>
  <dc:subject/>
  <dc:description/>
  <cp:keywords/>
  <cp:category/>
  <cp:lastModifiedBy>JournalPlus</cp:lastModifiedBy>
  <dcterms:created xsi:type="dcterms:W3CDTF">2026-02-07T09:56:09Z</dcterms:created>
  <dcterms:modified xsi:type="dcterms:W3CDTF">2026-02-07T09:56:09Z</dcterms:modified>
</cp:coreProperties>
</file>