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<sst xmlns="http://schemas.openxmlformats.org/spreadsheetml/2006/main" count="101" uniqueCount="88">
  <si>
    <t>Free Forex Trading Journal</t>
  </si>
  <si>
    <t>Upgrade → journalplus.co</t>
  </si>
  <si>
    <t>Forex Trading Dashboard</t>
  </si>
  <si>
    <t>Total Trades</t>
  </si>
  <si>
    <t>Total P&amp;L</t>
  </si>
  <si>
    <t>Win Rate</t>
  </si>
  <si>
    <t>Total Pips</t>
  </si>
  <si>
    <t>Avg Pips/Trade</t>
  </si>
  <si>
    <t>Profit Factor</t>
  </si>
  <si>
    <t>Performance by Session</t>
  </si>
  <si>
    <t>Risk/Reward Analysis</t>
  </si>
  <si>
    <t>Session</t>
  </si>
  <si>
    <t>Trades</t>
  </si>
  <si>
    <t>Pips</t>
  </si>
  <si>
    <t>P&amp;L</t>
  </si>
  <si>
    <t>Avg R:R Ratio</t>
  </si>
  <si>
    <t>Asia</t>
  </si>
  <si>
    <t>London</t>
  </si>
  <si>
    <t>New York</t>
  </si>
  <si>
    <t>Avg Spread Cost</t>
  </si>
  <si>
    <t>Overlap</t>
  </si>
  <si>
    <t>Top Currency Pairs</t>
  </si>
  <si>
    <t>Pair</t>
  </si>
  <si>
    <t>EURUSD</t>
  </si>
  <si>
    <t>GBPUSD</t>
  </si>
  <si>
    <t>USDJPY</t>
  </si>
  <si>
    <t>AUDUSD</t>
  </si>
  <si>
    <t>USDCAD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</si>
  <si>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</si>
  <si>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</si>
  <si>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</si>
  <si>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</si>
  <si>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</si>
  <si>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</si>
  <si>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</si>
  <si>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</si>
  <si>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</si>
  <si>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</si>
  <si>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</si>
  <si>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</si>
  <si>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</si>
  <si>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</si>
  <si>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</si>
  <si>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</si>
  <si>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</si>
  <si>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</si>
  <si>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</si>
  <si>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</si>
  <si>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</si>
  <si>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Trade Log</t>
  </si>
  <si>
    <t>journalplus.co</t>
  </si>
  <si>
    <t>Date</t>
  </si>
  <si>
    <t>Direction</t>
  </si>
  <si>
    <t>Entry</t>
  </si>
  <si>
    <t>Exit</t>
  </si>
  <si>
    <t>Lot Size</t>
  </si>
  <si>
    <t>Lots</t>
  </si>
  <si>
    <t>Pip Value</t>
  </si>
  <si>
    <t>Stop Loss</t>
  </si>
  <si>
    <t>Take Profit</t>
  </si>
  <si>
    <t>RR Ratio</t>
  </si>
  <si>
    <t>Setup</t>
  </si>
  <si>
    <t>Spread</t>
  </si>
  <si>
    <t>Leverage</t>
  </si>
  <si>
    <t>Notes</t>
  </si>
  <si>
    <t>Template by JournalPlus  •  Upgrade at journalplus.co  •  7-day money-back guarantee</t>
  </si>
  <si>
    <t>Settings</t>
  </si>
  <si>
    <t>Setup Types</t>
  </si>
  <si>
    <t>Long</t>
  </si>
  <si>
    <t>Short</t>
  </si>
  <si>
    <t>USDCHF</t>
  </si>
  <si>
    <t>NZDUSD</t>
  </si>
  <si>
    <t>EURGBP</t>
  </si>
  <si>
    <t>EURJPY</t>
  </si>
  <si>
    <t>GBPJPY</t>
  </si>
  <si>
    <t>AUDJPY</t>
  </si>
  <si>
    <t>EURAUD</t>
  </si>
  <si>
    <t>EURCHF</t>
  </si>
  <si>
    <t>GBPCHF</t>
  </si>
  <si>
    <t>CADJPY</t>
  </si>
  <si>
    <t>NZDJPY</t>
  </si>
  <si>
    <t>AUDNZD</t>
  </si>
  <si>
    <t>AUDCAD</t>
  </si>
  <si>
    <t>Powered by JournalPlus</t>
  </si>
  <si>
    <t>CHFJPY</t>
  </si>
  <si>
    <t>XAUUSD</t>
  </si>
  <si>
    <t>XAGUSD</t>
  </si>
  <si>
    <t>XAUEUR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</si>
</sst>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00"/>
  </numFmts>
  <fonts count="20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1A1A2E"/>
      <sz val="14"/>
    </font>
    <font>
      <b/>
      <color rgb="FF666666"/>
      <sz val="11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/>
    <xf numFmtId="2" fontId="6" fillId="0" borderId="0" xfId="0" applyNumberFormat="1" applyFont="1"/>
    <xf numFmtId="0" fontId="7" fillId="0" borderId="0" xfId="0" applyFont="1"/>
    <xf numFmtId="0" fontId="8" fillId="0" borderId="0" xfId="0" applyFont="1"/>
    <xf numFmtId="165" fontId="0" fillId="0" borderId="0" xfId="0" applyNumberFormat="1"/>
    <xf numFmtId="4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0" fillId="2" borderId="1" xfId="0" applyFill="1" applyBorder="1"/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165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4" borderId="0" xfId="0" applyFont="1" applyFill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hyperlink" Target="https://journalplus.co?utm_source=excel_template&amp;utm_medium=footer&amp;utm_campaign=upgrade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Log'!K3:K102)</f>
      </c>
      <c r="F6" s="8">
        <f>IFERROR(COUNTIF('Trade Log'!K3:K102,"&gt;0")/COUNTA('Trade Log'!K3:K102),0)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SUM('Trade Log'!I3:I102)</f>
      </c>
      <c r="D9" s="9">
        <f>IFERROR(AVERAGE('Trade Log'!I3:I102),0)</f>
      </c>
      <c r="F9" s="10">
        <f>IFERROR(SUMIF('Trade Log'!K3:K102,"&gt;0")/ABS(SUMIF('Trade Log'!K3:K102,"&lt;0")),0)</f>
      </c>
    </row>
    <row r="11" spans="2:6" x14ac:dyDescent="0.25">
      <c r="B11" s="11" t="s">
        <v>9</v>
      </c>
      <c r="F11" s="11" t="s">
        <v>10</v>
      </c>
    </row>
    <row r="12" spans="2:6" x14ac:dyDescent="0.25">
      <c r="B12" s="12" t="s">
        <v>11</v>
      </c>
      <c r="C12" s="12" t="s">
        <v>12</v>
      </c>
      <c r="D12" s="12" t="s">
        <v>13</v>
      </c>
      <c r="E12" s="12" t="s">
        <v>14</v>
      </c>
      <c r="F12" s="5" t="s">
        <v>15</v>
      </c>
    </row>
    <row r="13" spans="2:6" x14ac:dyDescent="0.25">
      <c r="B13" t="s">
        <v>16</v>
      </c>
      <c r="C13">
        <f>COUNTIF('Trade Log'!C3:C102,"Asia")</f>
      </c>
      <c r="D13" s="13">
        <f>SUMIF('Trade Log'!C3:C102,"Asia",'Trade Log'!I3:I102)</f>
      </c>
      <c r="E13" s="14">
        <f>SUMIF('Trade Log'!C3:C102,"Asia",'Trade Log'!K3:K102)</f>
      </c>
      <c r="F13" s="9">
        <f>IFERROR(AVERAGE('Trade Log'!N3:N102),0)</f>
      </c>
    </row>
    <row r="14" spans="2:5" x14ac:dyDescent="0.25">
      <c r="B14" t="s">
        <v>17</v>
      </c>
      <c r="C14">
        <f>COUNTIF('Trade Log'!C3:C102,"London")</f>
      </c>
      <c r="D14" s="13">
        <f>SUMIF('Trade Log'!C3:C102,"London",'Trade Log'!I3:I102)</f>
      </c>
      <c r="E14" s="14">
        <f>SUMIF('Trade Log'!C3:C102,"London",'Trade Log'!K3:K102)</f>
      </c>
    </row>
    <row r="15" spans="2:6" x14ac:dyDescent="0.25">
      <c r="B15" t="s">
        <v>18</v>
      </c>
      <c r="C15">
        <f>COUNTIF('Trade Log'!C3:C102,"New York")</f>
      </c>
      <c r="D15" s="13">
        <f>SUMIF('Trade Log'!C3:C102,"New York",'Trade Log'!I3:I102)</f>
      </c>
      <c r="E15" s="14">
        <f>SUMIF('Trade Log'!C3:C102,"New York",'Trade Log'!K3:K102)</f>
      </c>
      <c r="F15" s="5" t="s">
        <v>19</v>
      </c>
    </row>
    <row r="16" spans="2:6" x14ac:dyDescent="0.25">
      <c r="B16" t="s">
        <v>20</v>
      </c>
      <c r="C16">
        <f>COUNTIF('Trade Log'!C3:C102,"Overlap")</f>
      </c>
      <c r="D16" s="13">
        <f>SUMIF('Trade Log'!C3:C102,"Overlap",'Trade Log'!I3:I102)</f>
      </c>
      <c r="E16" s="14">
        <f>SUMIF('Trade Log'!C3:C102,"Overlap",'Trade Log'!K3:K102)</f>
      </c>
      <c r="F16" s="9">
        <f>IFERROR(AVERAGE('Trade Log'!P3:P102),0)</f>
      </c>
    </row>
    <row r="19" spans="2:2" x14ac:dyDescent="0.25">
      <c r="B19" s="11" t="s">
        <v>21</v>
      </c>
    </row>
    <row r="20" spans="2:4" x14ac:dyDescent="0.25">
      <c r="B20" s="12" t="s">
        <v>22</v>
      </c>
      <c r="C20" s="12" t="s">
        <v>12</v>
      </c>
      <c r="D20" s="12" t="s">
        <v>14</v>
      </c>
    </row>
    <row r="21" spans="2:4" x14ac:dyDescent="0.25">
      <c r="B21" t="s">
        <v>23</v>
      </c>
      <c r="C21">
        <f>COUNTIF('Trade Log'!B3:B102,"EURUSD")</f>
      </c>
      <c r="D21" s="14">
        <f>SUMIF('Trade Log'!B3:B102,"EURUSD",'Trade Log'!K3:K102)</f>
      </c>
    </row>
    <row r="22" spans="2:4" x14ac:dyDescent="0.25">
      <c r="B22" t="s">
        <v>24</v>
      </c>
      <c r="C22">
        <f>COUNTIF('Trade Log'!B3:B102,"GBPUSD")</f>
      </c>
      <c r="D22" s="14">
        <f>SUMIF('Trade Log'!B3:B102,"GBPUSD",'Trade Log'!K3:K102)</f>
      </c>
    </row>
    <row r="23" spans="2:4" x14ac:dyDescent="0.25">
      <c r="B23" t="s">
        <v>25</v>
      </c>
      <c r="C23">
        <f>COUNTIF('Trade Log'!B3:B102,"USDJPY")</f>
      </c>
      <c r="D23" s="14">
        <f>SUMIF('Trade Log'!B3:B102,"USDJPY",'Trade Log'!K3:K102)</f>
      </c>
    </row>
    <row r="24" spans="2:4" x14ac:dyDescent="0.25">
      <c r="B24" t="s">
        <v>26</v>
      </c>
      <c r="C24">
        <f>COUNTIF('Trade Log'!B3:B102,"AUDUSD")</f>
      </c>
      <c r="D24" s="14">
        <f>SUMIF('Trade Log'!B3:B102,"AUDUSD",'Trade Log'!K3:K102)</f>
      </c>
    </row>
    <row r="25" spans="2:4" x14ac:dyDescent="0.25">
      <c r="B25" t="s">
        <v>27</v>
      </c>
      <c r="C25">
        <f>COUNTIF('Trade Log'!B3:B102,"USDCAD")</f>
      </c>
      <c r="D25" s="14">
        <f>SUMIF('Trade Log'!B3:B102,"USDCAD",'Trade Log'!K3:K102)</f>
      </c>
    </row>
    <row r="27" spans="2:7" x14ac:dyDescent="0.25">
      <c r="B27" s="15" t="s">
        <v>28</v>
      </c>
      <c r="C27" s="15"/>
      <c r="D27" s="15"/>
      <c r="E27" s="15"/>
      <c r="F27" s="15"/>
      <c r="G27" s="15"/>
    </row>
    <row r="29" ht="25" customHeight="1" spans="2:7" x14ac:dyDescent="0.25">
      <c r="B29" s="16" t="s">
        <v>29</v>
      </c>
      <c r="C29" s="16"/>
      <c r="D29" s="16"/>
      <c r="E29" s="16"/>
      <c r="F29" s="16"/>
      <c r="G29" s="16"/>
    </row>
    <row r="30" spans="2:7" x14ac:dyDescent="0.25">
      <c r="B30" s="17" t="s">
        <v>30</v>
      </c>
      <c r="C30" s="17"/>
      <c r="D30" s="17"/>
      <c r="E30" s="17"/>
      <c r="F30" s="17"/>
      <c r="G30" s="17"/>
    </row>
    <row r="32" spans="2:7" x14ac:dyDescent="0.25">
      <c r="B32" s="17" t="s">
        <v>31</v>
      </c>
      <c r="C32" s="17"/>
      <c r="D32" s="17"/>
      <c r="E32" s="17"/>
      <c r="F32" s="17"/>
      <c r="G32" s="17"/>
    </row>
    <row r="33" spans="2:7" x14ac:dyDescent="0.25">
      <c r="B33" s="17" t="s">
        <v>32</v>
      </c>
      <c r="C33" s="17"/>
      <c r="D33" s="17"/>
      <c r="E33" s="17"/>
      <c r="F33" s="17"/>
      <c r="G33" s="17"/>
    </row>
    <row r="34" spans="2:7" x14ac:dyDescent="0.25">
      <c r="B34" s="17" t="s">
        <v>33</v>
      </c>
      <c r="C34" s="17"/>
      <c r="D34" s="17"/>
      <c r="E34" s="17"/>
      <c r="F34" s="17"/>
      <c r="G34" s="17"/>
    </row>
    <row r="35" spans="2:7" x14ac:dyDescent="0.25">
      <c r="B35" s="17" t="s">
        <v>34</v>
      </c>
      <c r="C35" s="17"/>
      <c r="D35" s="17"/>
      <c r="E35" s="17"/>
      <c r="F35" s="17"/>
      <c r="G35" s="17"/>
    </row>
    <row r="37" ht="30" customHeight="1" spans="2:7" x14ac:dyDescent="0.25">
      <c r="B37" s="18" t="s">
        <v>35</v>
      </c>
      <c r="C37" s="18"/>
      <c r="D37" s="18"/>
      <c r="E37" s="18"/>
      <c r="F37" s="18"/>
      <c r="G37" s="18"/>
    </row>
    <row r="38" spans="2:7" x14ac:dyDescent="0.25">
      <c r="B38" s="19" t="s">
        <v>36</v>
      </c>
      <c r="C38" s="19"/>
      <c r="D38" s="19"/>
      <c r="E38" s="19"/>
      <c r="F38" s="19"/>
      <c r="G38" s="19"/>
    </row>
    <row r="40" spans="2:4" x14ac:dyDescent="0.25">
      <c r="B40" s="20" t="s">
        <v>37</v>
      </c>
      <c r="D40" s="21" t="s">
        <v>38</v>
      </c>
    </row>
    <row r="41" spans="2:4" x14ac:dyDescent="0.25">
      <c r="B41" s="5" t="s">
        <v>39</v>
      </c>
      <c r="D41" s="22" t="s">
        <v>40</v>
      </c>
    </row>
    <row r="42" spans="2:4" x14ac:dyDescent="0.25">
      <c r="B42" s="5" t="s">
        <v>41</v>
      </c>
      <c r="D42" s="22" t="s">
        <v>42</v>
      </c>
    </row>
    <row r="43" spans="2:4" x14ac:dyDescent="0.25">
      <c r="B43" s="5" t="s">
        <v>43</v>
      </c>
      <c r="D43" s="22" t="s">
        <v>44</v>
      </c>
    </row>
    <row r="44" spans="2:4" x14ac:dyDescent="0.25">
      <c r="B44" s="5" t="s">
        <v>45</v>
      </c>
      <c r="D44" s="22" t="s">
        <v>46</v>
      </c>
    </row>
    <row r="45" spans="2:4" x14ac:dyDescent="0.25">
      <c r="B45" s="5" t="s">
        <v>47</v>
      </c>
      <c r="D45" s="22" t="s">
        <v>48</v>
      </c>
    </row>
  </sheetData>
  <mergeCells count="12">
    <mergeCell ref="D1:E1"/>
    <mergeCell ref="F1:G1"/>
    <mergeCell ref="B3:G3"/>
    <mergeCell ref="B27:G27"/>
    <mergeCell ref="B29:G29"/>
    <mergeCell ref="B30:G30"/>
    <mergeCell ref="B32:G32"/>
    <mergeCell ref="B33:G33"/>
    <mergeCell ref="B34:G34"/>
    <mergeCell ref="B35:G35"/>
    <mergeCell ref="B37:G37"/>
    <mergeCell ref="B38:G38"/>
  </mergeCells>
  <hyperlinks>
    <hyperlink ref="F1" r:id="rId1"/>
    <hyperlink ref="B37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4" width="10" customWidth="1"/>
    <col min="5" max="6" width="11" customWidth="1"/>
    <col min="7" max="7" width="10" customWidth="1"/>
    <col min="8" max="9" width="8" customWidth="1"/>
    <col min="10" max="10" width="10" customWidth="1"/>
    <col min="11" max="11" width="12" customWidth="1"/>
    <col min="12" max="13" width="10" customWidth="1"/>
    <col min="14" max="14" width="8" customWidth="1"/>
    <col min="15" max="15" width="14" customWidth="1"/>
    <col min="16" max="16" width="8" customWidth="1"/>
    <col min="17" max="17" width="10" customWidth="1"/>
    <col min="18" max="18" width="25" customWidth="1"/>
  </cols>
  <sheetData>
    <row r="1" ht="30" customHeight="1" spans="1:8" x14ac:dyDescent="0.25">
      <c r="A1" s="23"/>
      <c r="B1" s="23"/>
      <c r="C1" s="24" t="s">
        <v>49</v>
      </c>
      <c r="D1" s="23"/>
      <c r="E1" s="23"/>
      <c r="F1" s="23"/>
      <c r="G1" s="23"/>
      <c r="H1" s="25" t="s">
        <v>50</v>
      </c>
    </row>
    <row r="2" ht="25" customHeight="1" spans="1:18" x14ac:dyDescent="0.25">
      <c r="A2" s="26" t="s">
        <v>51</v>
      </c>
      <c r="B2" s="26" t="s">
        <v>22</v>
      </c>
      <c r="C2" s="26" t="s">
        <v>11</v>
      </c>
      <c r="D2" s="26" t="s">
        <v>52</v>
      </c>
      <c r="E2" s="26" t="s">
        <v>53</v>
      </c>
      <c r="F2" s="26" t="s">
        <v>54</v>
      </c>
      <c r="G2" s="26" t="s">
        <v>55</v>
      </c>
      <c r="H2" s="26" t="s">
        <v>56</v>
      </c>
      <c r="I2" s="26" t="s">
        <v>13</v>
      </c>
      <c r="J2" s="26" t="s">
        <v>57</v>
      </c>
      <c r="K2" s="26" t="s">
        <v>14</v>
      </c>
      <c r="L2" s="26" t="s">
        <v>58</v>
      </c>
      <c r="M2" s="26" t="s">
        <v>59</v>
      </c>
      <c r="N2" s="26" t="s">
        <v>60</v>
      </c>
      <c r="O2" s="26" t="s">
        <v>61</v>
      </c>
      <c r="P2" s="26" t="s">
        <v>62</v>
      </c>
      <c r="Q2" s="26" t="s">
        <v>63</v>
      </c>
      <c r="R2" s="26" t="s">
        <v>64</v>
      </c>
    </row>
    <row r="3" ht="22" customHeight="1" spans="1:18" x14ac:dyDescent="0.25">
      <c r="E3" s="27"/>
      <c r="F3" s="27"/>
      <c r="H3" s="28"/>
      <c r="I3" s="29">
        <f>IF(D3="Buy",(F3-E3)*10000,(E3-F3)*10000)</f>
      </c>
      <c r="J3" s="14"/>
      <c r="K3" s="30">
        <f>I3*J3*H3</f>
      </c>
      <c r="L3" s="27"/>
      <c r="M3" s="27"/>
      <c r="N3" s="29">
        <f>IFERROR(ABS(M3-E3)/ABS(E3-L3),0)</f>
      </c>
      <c r="P3" s="13"/>
    </row>
    <row r="4" ht="22" customHeight="1" spans="1:18" x14ac:dyDescent="0.25">
      <c r="E4" s="27"/>
      <c r="F4" s="27"/>
      <c r="H4" s="28"/>
      <c r="I4" s="29">
        <f>IF(D4="Buy",(F4-E4)*10000,(E4-F4)*10000)</f>
      </c>
      <c r="J4" s="14"/>
      <c r="K4" s="30">
        <f>I4*J4*H4</f>
      </c>
      <c r="L4" s="27"/>
      <c r="M4" s="27"/>
      <c r="N4" s="29">
        <f>IFERROR(ABS(M4-E4)/ABS(E4-L4),0)</f>
      </c>
      <c r="P4" s="13"/>
    </row>
    <row r="5" ht="22" customHeight="1" spans="1:18" x14ac:dyDescent="0.25">
      <c r="E5" s="27"/>
      <c r="F5" s="27"/>
      <c r="H5" s="28"/>
      <c r="I5" s="29">
        <f>IF(D5="Buy",(F5-E5)*10000,(E5-F5)*10000)</f>
      </c>
      <c r="J5" s="14"/>
      <c r="K5" s="30">
        <f>I5*J5*H5</f>
      </c>
      <c r="L5" s="27"/>
      <c r="M5" s="27"/>
      <c r="N5" s="29">
        <f>IFERROR(ABS(M5-E5)/ABS(E5-L5),0)</f>
      </c>
      <c r="P5" s="13"/>
    </row>
    <row r="6" ht="22" customHeight="1" spans="1:18" x14ac:dyDescent="0.25">
      <c r="E6" s="27"/>
      <c r="F6" s="27"/>
      <c r="H6" s="28"/>
      <c r="I6" s="29">
        <f>IF(D6="Buy",(F6-E6)*10000,(E6-F6)*10000)</f>
      </c>
      <c r="J6" s="14"/>
      <c r="K6" s="30">
        <f>I6*J6*H6</f>
      </c>
      <c r="L6" s="27"/>
      <c r="M6" s="27"/>
      <c r="N6" s="29">
        <f>IFERROR(ABS(M6-E6)/ABS(E6-L6),0)</f>
      </c>
      <c r="P6" s="13"/>
    </row>
    <row r="7" ht="22" customHeight="1" spans="1:18" x14ac:dyDescent="0.25">
      <c r="E7" s="27"/>
      <c r="F7" s="27"/>
      <c r="H7" s="28"/>
      <c r="I7" s="29">
        <f>IF(D7="Buy",(F7-E7)*10000,(E7-F7)*10000)</f>
      </c>
      <c r="J7" s="14"/>
      <c r="K7" s="30">
        <f>I7*J7*H7</f>
      </c>
      <c r="L7" s="27"/>
      <c r="M7" s="27"/>
      <c r="N7" s="29">
        <f>IFERROR(ABS(M7-E7)/ABS(E7-L7),0)</f>
      </c>
      <c r="P7" s="13"/>
    </row>
    <row r="8" ht="22" customHeight="1" spans="1:18" x14ac:dyDescent="0.25">
      <c r="E8" s="27"/>
      <c r="F8" s="27"/>
      <c r="H8" s="28"/>
      <c r="I8" s="29">
        <f>IF(D8="Buy",(F8-E8)*10000,(E8-F8)*10000)</f>
      </c>
      <c r="J8" s="14"/>
      <c r="K8" s="30">
        <f>I8*J8*H8</f>
      </c>
      <c r="L8" s="27"/>
      <c r="M8" s="27"/>
      <c r="N8" s="29">
        <f>IFERROR(ABS(M8-E8)/ABS(E8-L8),0)</f>
      </c>
      <c r="P8" s="13"/>
    </row>
    <row r="9" ht="22" customHeight="1" spans="1:18" x14ac:dyDescent="0.25">
      <c r="E9" s="27"/>
      <c r="F9" s="27"/>
      <c r="H9" s="28"/>
      <c r="I9" s="29">
        <f>IF(D9="Buy",(F9-E9)*10000,(E9-F9)*10000)</f>
      </c>
      <c r="J9" s="14"/>
      <c r="K9" s="30">
        <f>I9*J9*H9</f>
      </c>
      <c r="L9" s="27"/>
      <c r="M9" s="27"/>
      <c r="N9" s="29">
        <f>IFERROR(ABS(M9-E9)/ABS(E9-L9),0)</f>
      </c>
      <c r="P9" s="13"/>
    </row>
    <row r="10" ht="22" customHeight="1" spans="1:18" x14ac:dyDescent="0.25">
      <c r="E10" s="27"/>
      <c r="F10" s="27"/>
      <c r="H10" s="28"/>
      <c r="I10" s="29">
        <f>IF(D10="Buy",(F10-E10)*10000,(E10-F10)*10000)</f>
      </c>
      <c r="J10" s="14"/>
      <c r="K10" s="30">
        <f>I10*J10*H10</f>
      </c>
      <c r="L10" s="27"/>
      <c r="M10" s="27"/>
      <c r="N10" s="29">
        <f>IFERROR(ABS(M10-E10)/ABS(E10-L10),0)</f>
      </c>
      <c r="P10" s="13"/>
    </row>
    <row r="11" ht="22" customHeight="1" spans="1:18" x14ac:dyDescent="0.25">
      <c r="E11" s="27"/>
      <c r="F11" s="27"/>
      <c r="H11" s="28"/>
      <c r="I11" s="29">
        <f>IF(D11="Buy",(F11-E11)*10000,(E11-F11)*10000)</f>
      </c>
      <c r="J11" s="14"/>
      <c r="K11" s="30">
        <f>I11*J11*H11</f>
      </c>
      <c r="L11" s="27"/>
      <c r="M11" s="27"/>
      <c r="N11" s="29">
        <f>IFERROR(ABS(M11-E11)/ABS(E11-L11),0)</f>
      </c>
      <c r="P11" s="13"/>
    </row>
    <row r="12" ht="22" customHeight="1" spans="1:18" x14ac:dyDescent="0.25">
      <c r="E12" s="27"/>
      <c r="F12" s="27"/>
      <c r="H12" s="28"/>
      <c r="I12" s="29">
        <f>IF(D12="Buy",(F12-E12)*10000,(E12-F12)*10000)</f>
      </c>
      <c r="J12" s="14"/>
      <c r="K12" s="30">
        <f>I12*J12*H12</f>
      </c>
      <c r="L12" s="27"/>
      <c r="M12" s="27"/>
      <c r="N12" s="29">
        <f>IFERROR(ABS(M12-E12)/ABS(E12-L12),0)</f>
      </c>
      <c r="P12" s="13"/>
    </row>
    <row r="13" ht="22" customHeight="1" spans="1:18" x14ac:dyDescent="0.25">
      <c r="E13" s="27"/>
      <c r="F13" s="27"/>
      <c r="H13" s="28"/>
      <c r="I13" s="29">
        <f>IF(D13="Buy",(F13-E13)*10000,(E13-F13)*10000)</f>
      </c>
      <c r="J13" s="14"/>
      <c r="K13" s="30">
        <f>I13*J13*H13</f>
      </c>
      <c r="L13" s="27"/>
      <c r="M13" s="27"/>
      <c r="N13" s="29">
        <f>IFERROR(ABS(M13-E13)/ABS(E13-L13),0)</f>
      </c>
      <c r="P13" s="13"/>
    </row>
    <row r="14" ht="22" customHeight="1" spans="1:18" x14ac:dyDescent="0.25">
      <c r="E14" s="27"/>
      <c r="F14" s="27"/>
      <c r="H14" s="28"/>
      <c r="I14" s="29">
        <f>IF(D14="Buy",(F14-E14)*10000,(E14-F14)*10000)</f>
      </c>
      <c r="J14" s="14"/>
      <c r="K14" s="30">
        <f>I14*J14*H14</f>
      </c>
      <c r="L14" s="27"/>
      <c r="M14" s="27"/>
      <c r="N14" s="29">
        <f>IFERROR(ABS(M14-E14)/ABS(E14-L14),0)</f>
      </c>
      <c r="P14" s="13"/>
    </row>
    <row r="15" ht="22" customHeight="1" spans="1:18" x14ac:dyDescent="0.25">
      <c r="E15" s="27"/>
      <c r="F15" s="27"/>
      <c r="H15" s="28"/>
      <c r="I15" s="29">
        <f>IF(D15="Buy",(F15-E15)*10000,(E15-F15)*10000)</f>
      </c>
      <c r="J15" s="14"/>
      <c r="K15" s="30">
        <f>I15*J15*H15</f>
      </c>
      <c r="L15" s="27"/>
      <c r="M15" s="27"/>
      <c r="N15" s="29">
        <f>IFERROR(ABS(M15-E15)/ABS(E15-L15),0)</f>
      </c>
      <c r="P15" s="13"/>
    </row>
    <row r="16" ht="22" customHeight="1" spans="1:18" x14ac:dyDescent="0.25">
      <c r="E16" s="27"/>
      <c r="F16" s="27"/>
      <c r="H16" s="28"/>
      <c r="I16" s="29">
        <f>IF(D16="Buy",(F16-E16)*10000,(E16-F16)*10000)</f>
      </c>
      <c r="J16" s="14"/>
      <c r="K16" s="30">
        <f>I16*J16*H16</f>
      </c>
      <c r="L16" s="27"/>
      <c r="M16" s="27"/>
      <c r="N16" s="29">
        <f>IFERROR(ABS(M16-E16)/ABS(E16-L16),0)</f>
      </c>
      <c r="P16" s="13"/>
    </row>
    <row r="17" ht="22" customHeight="1" spans="1:18" x14ac:dyDescent="0.25">
      <c r="E17" s="27"/>
      <c r="F17" s="27"/>
      <c r="H17" s="28"/>
      <c r="I17" s="29">
        <f>IF(D17="Buy",(F17-E17)*10000,(E17-F17)*10000)</f>
      </c>
      <c r="J17" s="14"/>
      <c r="K17" s="30">
        <f>I17*J17*H17</f>
      </c>
      <c r="L17" s="27"/>
      <c r="M17" s="27"/>
      <c r="N17" s="29">
        <f>IFERROR(ABS(M17-E17)/ABS(E17-L17),0)</f>
      </c>
      <c r="P17" s="13"/>
    </row>
    <row r="18" ht="22" customHeight="1" spans="1:18" x14ac:dyDescent="0.25">
      <c r="E18" s="27"/>
      <c r="F18" s="27"/>
      <c r="H18" s="28"/>
      <c r="I18" s="29">
        <f>IF(D18="Buy",(F18-E18)*10000,(E18-F18)*10000)</f>
      </c>
      <c r="J18" s="14"/>
      <c r="K18" s="30">
        <f>I18*J18*H18</f>
      </c>
      <c r="L18" s="27"/>
      <c r="M18" s="27"/>
      <c r="N18" s="29">
        <f>IFERROR(ABS(M18-E18)/ABS(E18-L18),0)</f>
      </c>
      <c r="P18" s="13"/>
    </row>
    <row r="19" ht="22" customHeight="1" spans="1:18" x14ac:dyDescent="0.25">
      <c r="E19" s="27"/>
      <c r="F19" s="27"/>
      <c r="H19" s="28"/>
      <c r="I19" s="29">
        <f>IF(D19="Buy",(F19-E19)*10000,(E19-F19)*10000)</f>
      </c>
      <c r="J19" s="14"/>
      <c r="K19" s="30">
        <f>I19*J19*H19</f>
      </c>
      <c r="L19" s="27"/>
      <c r="M19" s="27"/>
      <c r="N19" s="29">
        <f>IFERROR(ABS(M19-E19)/ABS(E19-L19),0)</f>
      </c>
      <c r="P19" s="13"/>
    </row>
    <row r="20" ht="22" customHeight="1" spans="1:18" x14ac:dyDescent="0.25">
      <c r="E20" s="27"/>
      <c r="F20" s="27"/>
      <c r="H20" s="28"/>
      <c r="I20" s="29">
        <f>IF(D20="Buy",(F20-E20)*10000,(E20-F20)*10000)</f>
      </c>
      <c r="J20" s="14"/>
      <c r="K20" s="30">
        <f>I20*J20*H20</f>
      </c>
      <c r="L20" s="27"/>
      <c r="M20" s="27"/>
      <c r="N20" s="29">
        <f>IFERROR(ABS(M20-E20)/ABS(E20-L20),0)</f>
      </c>
      <c r="P20" s="13"/>
    </row>
    <row r="21" ht="22" customHeight="1" spans="1:18" x14ac:dyDescent="0.25">
      <c r="E21" s="27"/>
      <c r="F21" s="27"/>
      <c r="H21" s="28"/>
      <c r="I21" s="29">
        <f>IF(D21="Buy",(F21-E21)*10000,(E21-F21)*10000)</f>
      </c>
      <c r="J21" s="14"/>
      <c r="K21" s="30">
        <f>I21*J21*H21</f>
      </c>
      <c r="L21" s="27"/>
      <c r="M21" s="27"/>
      <c r="N21" s="29">
        <f>IFERROR(ABS(M21-E21)/ABS(E21-L21),0)</f>
      </c>
      <c r="P21" s="13"/>
    </row>
    <row r="22" ht="22" customHeight="1" spans="1:18" x14ac:dyDescent="0.25">
      <c r="E22" s="27"/>
      <c r="F22" s="27"/>
      <c r="H22" s="28"/>
      <c r="I22" s="29">
        <f>IF(D22="Buy",(F22-E22)*10000,(E22-F22)*10000)</f>
      </c>
      <c r="J22" s="14"/>
      <c r="K22" s="30">
        <f>I22*J22*H22</f>
      </c>
      <c r="L22" s="27"/>
      <c r="M22" s="27"/>
      <c r="N22" s="29">
        <f>IFERROR(ABS(M22-E22)/ABS(E22-L22),0)</f>
      </c>
      <c r="P22" s="13"/>
    </row>
    <row r="23" ht="22" customHeight="1" spans="1:18" x14ac:dyDescent="0.25">
      <c r="E23" s="27"/>
      <c r="F23" s="27"/>
      <c r="H23" s="28"/>
      <c r="I23" s="29">
        <f>IF(D23="Buy",(F23-E23)*10000,(E23-F23)*10000)</f>
      </c>
      <c r="J23" s="14"/>
      <c r="K23" s="30">
        <f>I23*J23*H23</f>
      </c>
      <c r="L23" s="27"/>
      <c r="M23" s="27"/>
      <c r="N23" s="29">
        <f>IFERROR(ABS(M23-E23)/ABS(E23-L23),0)</f>
      </c>
      <c r="P23" s="13"/>
    </row>
    <row r="24" ht="22" customHeight="1" spans="1:18" x14ac:dyDescent="0.25">
      <c r="E24" s="27"/>
      <c r="F24" s="27"/>
      <c r="H24" s="28"/>
      <c r="I24" s="29">
        <f>IF(D24="Buy",(F24-E24)*10000,(E24-F24)*10000)</f>
      </c>
      <c r="J24" s="14"/>
      <c r="K24" s="30">
        <f>I24*J24*H24</f>
      </c>
      <c r="L24" s="27"/>
      <c r="M24" s="27"/>
      <c r="N24" s="29">
        <f>IFERROR(ABS(M24-E24)/ABS(E24-L24),0)</f>
      </c>
      <c r="P24" s="13"/>
    </row>
    <row r="25" ht="22" customHeight="1" spans="1:18" x14ac:dyDescent="0.25">
      <c r="E25" s="27"/>
      <c r="F25" s="27"/>
      <c r="H25" s="28"/>
      <c r="I25" s="29">
        <f>IF(D25="Buy",(F25-E25)*10000,(E25-F25)*10000)</f>
      </c>
      <c r="J25" s="14"/>
      <c r="K25" s="30">
        <f>I25*J25*H25</f>
      </c>
      <c r="L25" s="27"/>
      <c r="M25" s="27"/>
      <c r="N25" s="29">
        <f>IFERROR(ABS(M25-E25)/ABS(E25-L25),0)</f>
      </c>
      <c r="P25" s="13"/>
    </row>
    <row r="26" ht="22" customHeight="1" spans="1:18" x14ac:dyDescent="0.25">
      <c r="E26" s="27"/>
      <c r="F26" s="27"/>
      <c r="H26" s="28"/>
      <c r="I26" s="29">
        <f>IF(D26="Buy",(F26-E26)*10000,(E26-F26)*10000)</f>
      </c>
      <c r="J26" s="14"/>
      <c r="K26" s="30">
        <f>I26*J26*H26</f>
      </c>
      <c r="L26" s="27"/>
      <c r="M26" s="27"/>
      <c r="N26" s="29">
        <f>IFERROR(ABS(M26-E26)/ABS(E26-L26),0)</f>
      </c>
      <c r="P26" s="13"/>
    </row>
    <row r="27" ht="22" customHeight="1" spans="1:18" x14ac:dyDescent="0.25">
      <c r="E27" s="27"/>
      <c r="F27" s="27"/>
      <c r="H27" s="28"/>
      <c r="I27" s="29">
        <f>IF(D27="Buy",(F27-E27)*10000,(E27-F27)*10000)</f>
      </c>
      <c r="J27" s="14"/>
      <c r="K27" s="30">
        <f>I27*J27*H27</f>
      </c>
      <c r="L27" s="27"/>
      <c r="M27" s="27"/>
      <c r="N27" s="29">
        <f>IFERROR(ABS(M27-E27)/ABS(E27-L27),0)</f>
      </c>
      <c r="P27" s="13"/>
    </row>
    <row r="28" ht="22" customHeight="1" spans="1:18" x14ac:dyDescent="0.25">
      <c r="E28" s="27"/>
      <c r="F28" s="27"/>
      <c r="H28" s="28"/>
      <c r="I28" s="29">
        <f>IF(D28="Buy",(F28-E28)*10000,(E28-F28)*10000)</f>
      </c>
      <c r="J28" s="14"/>
      <c r="K28" s="30">
        <f>I28*J28*H28</f>
      </c>
      <c r="L28" s="27"/>
      <c r="M28" s="27"/>
      <c r="N28" s="29">
        <f>IFERROR(ABS(M28-E28)/ABS(E28-L28),0)</f>
      </c>
      <c r="P28" s="13"/>
    </row>
    <row r="29" ht="22" customHeight="1" spans="1:18" x14ac:dyDescent="0.25">
      <c r="E29" s="27"/>
      <c r="F29" s="27"/>
      <c r="H29" s="28"/>
      <c r="I29" s="29">
        <f>IF(D29="Buy",(F29-E29)*10000,(E29-F29)*10000)</f>
      </c>
      <c r="J29" s="14"/>
      <c r="K29" s="30">
        <f>I29*J29*H29</f>
      </c>
      <c r="L29" s="27"/>
      <c r="M29" s="27"/>
      <c r="N29" s="29">
        <f>IFERROR(ABS(M29-E29)/ABS(E29-L29),0)</f>
      </c>
      <c r="P29" s="13"/>
    </row>
    <row r="30" ht="22" customHeight="1" spans="1:18" x14ac:dyDescent="0.25">
      <c r="E30" s="27"/>
      <c r="F30" s="27"/>
      <c r="H30" s="28"/>
      <c r="I30" s="29">
        <f>IF(D30="Buy",(F30-E30)*10000,(E30-F30)*10000)</f>
      </c>
      <c r="J30" s="14"/>
      <c r="K30" s="30">
        <f>I30*J30*H30</f>
      </c>
      <c r="L30" s="27"/>
      <c r="M30" s="27"/>
      <c r="N30" s="29">
        <f>IFERROR(ABS(M30-E30)/ABS(E30-L30),0)</f>
      </c>
      <c r="P30" s="13"/>
    </row>
    <row r="31" ht="22" customHeight="1" spans="1:18" x14ac:dyDescent="0.25">
      <c r="E31" s="27"/>
      <c r="F31" s="27"/>
      <c r="H31" s="28"/>
      <c r="I31" s="29">
        <f>IF(D31="Buy",(F31-E31)*10000,(E31-F31)*10000)</f>
      </c>
      <c r="J31" s="14"/>
      <c r="K31" s="30">
        <f>I31*J31*H31</f>
      </c>
      <c r="L31" s="27"/>
      <c r="M31" s="27"/>
      <c r="N31" s="29">
        <f>IFERROR(ABS(M31-E31)/ABS(E31-L31),0)</f>
      </c>
      <c r="P31" s="13"/>
    </row>
    <row r="32" ht="22" customHeight="1" spans="1:18" x14ac:dyDescent="0.25">
      <c r="E32" s="27"/>
      <c r="F32" s="27"/>
      <c r="H32" s="28"/>
      <c r="I32" s="29">
        <f>IF(D32="Buy",(F32-E32)*10000,(E32-F32)*10000)</f>
      </c>
      <c r="J32" s="14"/>
      <c r="K32" s="30">
        <f>I32*J32*H32</f>
      </c>
      <c r="L32" s="27"/>
      <c r="M32" s="27"/>
      <c r="N32" s="29">
        <f>IFERROR(ABS(M32-E32)/ABS(E32-L32),0)</f>
      </c>
      <c r="P32" s="13"/>
    </row>
    <row r="33" ht="22" customHeight="1" spans="1:18" x14ac:dyDescent="0.25">
      <c r="E33" s="27"/>
      <c r="F33" s="27"/>
      <c r="H33" s="28"/>
      <c r="I33" s="29">
        <f>IF(D33="Buy",(F33-E33)*10000,(E33-F33)*10000)</f>
      </c>
      <c r="J33" s="14"/>
      <c r="K33" s="30">
        <f>I33*J33*H33</f>
      </c>
      <c r="L33" s="27"/>
      <c r="M33" s="27"/>
      <c r="N33" s="29">
        <f>IFERROR(ABS(M33-E33)/ABS(E33-L33),0)</f>
      </c>
      <c r="P33" s="13"/>
    </row>
    <row r="34" ht="22" customHeight="1" spans="1:18" x14ac:dyDescent="0.25">
      <c r="E34" s="27"/>
      <c r="F34" s="27"/>
      <c r="H34" s="28"/>
      <c r="I34" s="29">
        <f>IF(D34="Buy",(F34-E34)*10000,(E34-F34)*10000)</f>
      </c>
      <c r="J34" s="14"/>
      <c r="K34" s="30">
        <f>I34*J34*H34</f>
      </c>
      <c r="L34" s="27"/>
      <c r="M34" s="27"/>
      <c r="N34" s="29">
        <f>IFERROR(ABS(M34-E34)/ABS(E34-L34),0)</f>
      </c>
      <c r="P34" s="13"/>
    </row>
    <row r="35" ht="22" customHeight="1" spans="1:18" x14ac:dyDescent="0.25">
      <c r="E35" s="27"/>
      <c r="F35" s="27"/>
      <c r="H35" s="28"/>
      <c r="I35" s="29">
        <f>IF(D35="Buy",(F35-E35)*10000,(E35-F35)*10000)</f>
      </c>
      <c r="J35" s="14"/>
      <c r="K35" s="30">
        <f>I35*J35*H35</f>
      </c>
      <c r="L35" s="27"/>
      <c r="M35" s="27"/>
      <c r="N35" s="29">
        <f>IFERROR(ABS(M35-E35)/ABS(E35-L35),0)</f>
      </c>
      <c r="P35" s="13"/>
    </row>
    <row r="36" ht="22" customHeight="1" spans="1:18" x14ac:dyDescent="0.25">
      <c r="E36" s="27"/>
      <c r="F36" s="27"/>
      <c r="H36" s="28"/>
      <c r="I36" s="29">
        <f>IF(D36="Buy",(F36-E36)*10000,(E36-F36)*10000)</f>
      </c>
      <c r="J36" s="14"/>
      <c r="K36" s="30">
        <f>I36*J36*H36</f>
      </c>
      <c r="L36" s="27"/>
      <c r="M36" s="27"/>
      <c r="N36" s="29">
        <f>IFERROR(ABS(M36-E36)/ABS(E36-L36),0)</f>
      </c>
      <c r="P36" s="13"/>
    </row>
    <row r="37" ht="22" customHeight="1" spans="1:18" x14ac:dyDescent="0.25">
      <c r="E37" s="27"/>
      <c r="F37" s="27"/>
      <c r="H37" s="28"/>
      <c r="I37" s="29">
        <f>IF(D37="Buy",(F37-E37)*10000,(E37-F37)*10000)</f>
      </c>
      <c r="J37" s="14"/>
      <c r="K37" s="30">
        <f>I37*J37*H37</f>
      </c>
      <c r="L37" s="27"/>
      <c r="M37" s="27"/>
      <c r="N37" s="29">
        <f>IFERROR(ABS(M37-E37)/ABS(E37-L37),0)</f>
      </c>
      <c r="P37" s="13"/>
    </row>
    <row r="38" ht="22" customHeight="1" spans="1:18" x14ac:dyDescent="0.25">
      <c r="E38" s="27"/>
      <c r="F38" s="27"/>
      <c r="H38" s="28"/>
      <c r="I38" s="29">
        <f>IF(D38="Buy",(F38-E38)*10000,(E38-F38)*10000)</f>
      </c>
      <c r="J38" s="14"/>
      <c r="K38" s="30">
        <f>I38*J38*H38</f>
      </c>
      <c r="L38" s="27"/>
      <c r="M38" s="27"/>
      <c r="N38" s="29">
        <f>IFERROR(ABS(M38-E38)/ABS(E38-L38),0)</f>
      </c>
      <c r="P38" s="13"/>
    </row>
    <row r="39" ht="22" customHeight="1" spans="1:18" x14ac:dyDescent="0.25">
      <c r="E39" s="27"/>
      <c r="F39" s="27"/>
      <c r="H39" s="28"/>
      <c r="I39" s="29">
        <f>IF(D39="Buy",(F39-E39)*10000,(E39-F39)*10000)</f>
      </c>
      <c r="J39" s="14"/>
      <c r="K39" s="30">
        <f>I39*J39*H39</f>
      </c>
      <c r="L39" s="27"/>
      <c r="M39" s="27"/>
      <c r="N39" s="29">
        <f>IFERROR(ABS(M39-E39)/ABS(E39-L39),0)</f>
      </c>
      <c r="P39" s="13"/>
    </row>
    <row r="40" ht="22" customHeight="1" spans="1:18" x14ac:dyDescent="0.25">
      <c r="E40" s="27"/>
      <c r="F40" s="27"/>
      <c r="H40" s="28"/>
      <c r="I40" s="29">
        <f>IF(D40="Buy",(F40-E40)*10000,(E40-F40)*10000)</f>
      </c>
      <c r="J40" s="14"/>
      <c r="K40" s="30">
        <f>I40*J40*H40</f>
      </c>
      <c r="L40" s="27"/>
      <c r="M40" s="27"/>
      <c r="N40" s="29">
        <f>IFERROR(ABS(M40-E40)/ABS(E40-L40),0)</f>
      </c>
      <c r="P40" s="13"/>
    </row>
    <row r="41" ht="22" customHeight="1" spans="1:18" x14ac:dyDescent="0.25">
      <c r="E41" s="27"/>
      <c r="F41" s="27"/>
      <c r="H41" s="28"/>
      <c r="I41" s="29">
        <f>IF(D41="Buy",(F41-E41)*10000,(E41-F41)*10000)</f>
      </c>
      <c r="J41" s="14"/>
      <c r="K41" s="30">
        <f>I41*J41*H41</f>
      </c>
      <c r="L41" s="27"/>
      <c r="M41" s="27"/>
      <c r="N41" s="29">
        <f>IFERROR(ABS(M41-E41)/ABS(E41-L41),0)</f>
      </c>
      <c r="P41" s="13"/>
    </row>
    <row r="42" ht="22" customHeight="1" spans="1:18" x14ac:dyDescent="0.25">
      <c r="E42" s="27"/>
      <c r="F42" s="27"/>
      <c r="H42" s="28"/>
      <c r="I42" s="29">
        <f>IF(D42="Buy",(F42-E42)*10000,(E42-F42)*10000)</f>
      </c>
      <c r="J42" s="14"/>
      <c r="K42" s="30">
        <f>I42*J42*H42</f>
      </c>
      <c r="L42" s="27"/>
      <c r="M42" s="27"/>
      <c r="N42" s="29">
        <f>IFERROR(ABS(M42-E42)/ABS(E42-L42),0)</f>
      </c>
      <c r="P42" s="13"/>
    </row>
    <row r="43" ht="22" customHeight="1" spans="1:18" x14ac:dyDescent="0.25">
      <c r="E43" s="27"/>
      <c r="F43" s="27"/>
      <c r="H43" s="28"/>
      <c r="I43" s="29">
        <f>IF(D43="Buy",(F43-E43)*10000,(E43-F43)*10000)</f>
      </c>
      <c r="J43" s="14"/>
      <c r="K43" s="30">
        <f>I43*J43*H43</f>
      </c>
      <c r="L43" s="27"/>
      <c r="M43" s="27"/>
      <c r="N43" s="29">
        <f>IFERROR(ABS(M43-E43)/ABS(E43-L43),0)</f>
      </c>
      <c r="P43" s="13"/>
    </row>
    <row r="44" ht="22" customHeight="1" spans="1:18" x14ac:dyDescent="0.25">
      <c r="E44" s="27"/>
      <c r="F44" s="27"/>
      <c r="H44" s="28"/>
      <c r="I44" s="29">
        <f>IF(D44="Buy",(F44-E44)*10000,(E44-F44)*10000)</f>
      </c>
      <c r="J44" s="14"/>
      <c r="K44" s="30">
        <f>I44*J44*H44</f>
      </c>
      <c r="L44" s="27"/>
      <c r="M44" s="27"/>
      <c r="N44" s="29">
        <f>IFERROR(ABS(M44-E44)/ABS(E44-L44),0)</f>
      </c>
      <c r="P44" s="13"/>
    </row>
    <row r="45" ht="22" customHeight="1" spans="1:18" x14ac:dyDescent="0.25">
      <c r="E45" s="27"/>
      <c r="F45" s="27"/>
      <c r="H45" s="28"/>
      <c r="I45" s="29">
        <f>IF(D45="Buy",(F45-E45)*10000,(E45-F45)*10000)</f>
      </c>
      <c r="J45" s="14"/>
      <c r="K45" s="30">
        <f>I45*J45*H45</f>
      </c>
      <c r="L45" s="27"/>
      <c r="M45" s="27"/>
      <c r="N45" s="29">
        <f>IFERROR(ABS(M45-E45)/ABS(E45-L45),0)</f>
      </c>
      <c r="P45" s="13"/>
    </row>
    <row r="46" ht="22" customHeight="1" spans="1:18" x14ac:dyDescent="0.25">
      <c r="E46" s="27"/>
      <c r="F46" s="27"/>
      <c r="H46" s="28"/>
      <c r="I46" s="29">
        <f>IF(D46="Buy",(F46-E46)*10000,(E46-F46)*10000)</f>
      </c>
      <c r="J46" s="14"/>
      <c r="K46" s="30">
        <f>I46*J46*H46</f>
      </c>
      <c r="L46" s="27"/>
      <c r="M46" s="27"/>
      <c r="N46" s="29">
        <f>IFERROR(ABS(M46-E46)/ABS(E46-L46),0)</f>
      </c>
      <c r="P46" s="13"/>
    </row>
    <row r="47" ht="22" customHeight="1" spans="1:18" x14ac:dyDescent="0.25">
      <c r="E47" s="27"/>
      <c r="F47" s="27"/>
      <c r="H47" s="28"/>
      <c r="I47" s="29">
        <f>IF(D47="Buy",(F47-E47)*10000,(E47-F47)*10000)</f>
      </c>
      <c r="J47" s="14"/>
      <c r="K47" s="30">
        <f>I47*J47*H47</f>
      </c>
      <c r="L47" s="27"/>
      <c r="M47" s="27"/>
      <c r="N47" s="29">
        <f>IFERROR(ABS(M47-E47)/ABS(E47-L47),0)</f>
      </c>
      <c r="P47" s="13"/>
    </row>
    <row r="48" ht="22" customHeight="1" spans="1:18" x14ac:dyDescent="0.25">
      <c r="E48" s="27"/>
      <c r="F48" s="27"/>
      <c r="H48" s="28"/>
      <c r="I48" s="29">
        <f>IF(D48="Buy",(F48-E48)*10000,(E48-F48)*10000)</f>
      </c>
      <c r="J48" s="14"/>
      <c r="K48" s="30">
        <f>I48*J48*H48</f>
      </c>
      <c r="L48" s="27"/>
      <c r="M48" s="27"/>
      <c r="N48" s="29">
        <f>IFERROR(ABS(M48-E48)/ABS(E48-L48),0)</f>
      </c>
      <c r="P48" s="13"/>
    </row>
    <row r="49" ht="22" customHeight="1" spans="1:18" x14ac:dyDescent="0.25">
      <c r="E49" s="27"/>
      <c r="F49" s="27"/>
      <c r="H49" s="28"/>
      <c r="I49" s="29">
        <f>IF(D49="Buy",(F49-E49)*10000,(E49-F49)*10000)</f>
      </c>
      <c r="J49" s="14"/>
      <c r="K49" s="30">
        <f>I49*J49*H49</f>
      </c>
      <c r="L49" s="27"/>
      <c r="M49" s="27"/>
      <c r="N49" s="29">
        <f>IFERROR(ABS(M49-E49)/ABS(E49-L49),0)</f>
      </c>
      <c r="P49" s="13"/>
    </row>
    <row r="50" ht="22" customHeight="1" spans="1:18" x14ac:dyDescent="0.25">
      <c r="E50" s="27"/>
      <c r="F50" s="27"/>
      <c r="H50" s="28"/>
      <c r="I50" s="29">
        <f>IF(D50="Buy",(F50-E50)*10000,(E50-F50)*10000)</f>
      </c>
      <c r="J50" s="14"/>
      <c r="K50" s="30">
        <f>I50*J50*H50</f>
      </c>
      <c r="L50" s="27"/>
      <c r="M50" s="27"/>
      <c r="N50" s="29">
        <f>IFERROR(ABS(M50-E50)/ABS(E50-L50),0)</f>
      </c>
      <c r="P50" s="13"/>
    </row>
    <row r="51" ht="22" customHeight="1" spans="1:18" x14ac:dyDescent="0.25">
      <c r="E51" s="27"/>
      <c r="F51" s="27"/>
      <c r="H51" s="28"/>
      <c r="I51" s="29">
        <f>IF(D51="Buy",(F51-E51)*10000,(E51-F51)*10000)</f>
      </c>
      <c r="J51" s="14"/>
      <c r="K51" s="30">
        <f>I51*J51*H51</f>
      </c>
      <c r="L51" s="27"/>
      <c r="M51" s="27"/>
      <c r="N51" s="29">
        <f>IFERROR(ABS(M51-E51)/ABS(E51-L51),0)</f>
      </c>
      <c r="P51" s="13"/>
    </row>
    <row r="52" ht="22" customHeight="1" spans="1:18" x14ac:dyDescent="0.25">
      <c r="E52" s="27"/>
      <c r="F52" s="27"/>
      <c r="H52" s="28"/>
      <c r="I52" s="29">
        <f>IF(D52="Buy",(F52-E52)*10000,(E52-F52)*10000)</f>
      </c>
      <c r="J52" s="14"/>
      <c r="K52" s="30">
        <f>I52*J52*H52</f>
      </c>
      <c r="L52" s="27"/>
      <c r="M52" s="27"/>
      <c r="N52" s="29">
        <f>IFERROR(ABS(M52-E52)/ABS(E52-L52),0)</f>
      </c>
      <c r="P52" s="13"/>
    </row>
    <row r="53" ht="22" customHeight="1" spans="1:18" x14ac:dyDescent="0.25">
      <c r="E53" s="27"/>
      <c r="F53" s="27"/>
      <c r="H53" s="28"/>
      <c r="I53" s="29">
        <f>IF(D53="Buy",(F53-E53)*10000,(E53-F53)*10000)</f>
      </c>
      <c r="J53" s="14"/>
      <c r="K53" s="30">
        <f>I53*J53*H53</f>
      </c>
      <c r="L53" s="27"/>
      <c r="M53" s="27"/>
      <c r="N53" s="29">
        <f>IFERROR(ABS(M53-E53)/ABS(E53-L53),0)</f>
      </c>
      <c r="P53" s="13"/>
    </row>
    <row r="54" ht="22" customHeight="1" spans="1:18" x14ac:dyDescent="0.25">
      <c r="E54" s="27"/>
      <c r="F54" s="27"/>
      <c r="H54" s="28"/>
      <c r="I54" s="29">
        <f>IF(D54="Buy",(F54-E54)*10000,(E54-F54)*10000)</f>
      </c>
      <c r="J54" s="14"/>
      <c r="K54" s="30">
        <f>I54*J54*H54</f>
      </c>
      <c r="L54" s="27"/>
      <c r="M54" s="27"/>
      <c r="N54" s="29">
        <f>IFERROR(ABS(M54-E54)/ABS(E54-L54),0)</f>
      </c>
      <c r="P54" s="13"/>
    </row>
    <row r="55" ht="22" customHeight="1" spans="1:18" x14ac:dyDescent="0.25">
      <c r="E55" s="27"/>
      <c r="F55" s="27"/>
      <c r="H55" s="28"/>
      <c r="I55" s="29">
        <f>IF(D55="Buy",(F55-E55)*10000,(E55-F55)*10000)</f>
      </c>
      <c r="J55" s="14"/>
      <c r="K55" s="30">
        <f>I55*J55*H55</f>
      </c>
      <c r="L55" s="27"/>
      <c r="M55" s="27"/>
      <c r="N55" s="29">
        <f>IFERROR(ABS(M55-E55)/ABS(E55-L55),0)</f>
      </c>
      <c r="P55" s="13"/>
    </row>
    <row r="56" ht="22" customHeight="1" spans="1:18" x14ac:dyDescent="0.25">
      <c r="E56" s="27"/>
      <c r="F56" s="27"/>
      <c r="H56" s="28"/>
      <c r="I56" s="29">
        <f>IF(D56="Buy",(F56-E56)*10000,(E56-F56)*10000)</f>
      </c>
      <c r="J56" s="14"/>
      <c r="K56" s="30">
        <f>I56*J56*H56</f>
      </c>
      <c r="L56" s="27"/>
      <c r="M56" s="27"/>
      <c r="N56" s="29">
        <f>IFERROR(ABS(M56-E56)/ABS(E56-L56),0)</f>
      </c>
      <c r="P56" s="13"/>
    </row>
    <row r="57" ht="22" customHeight="1" spans="1:18" x14ac:dyDescent="0.25">
      <c r="E57" s="27"/>
      <c r="F57" s="27"/>
      <c r="H57" s="28"/>
      <c r="I57" s="29">
        <f>IF(D57="Buy",(F57-E57)*10000,(E57-F57)*10000)</f>
      </c>
      <c r="J57" s="14"/>
      <c r="K57" s="30">
        <f>I57*J57*H57</f>
      </c>
      <c r="L57" s="27"/>
      <c r="M57" s="27"/>
      <c r="N57" s="29">
        <f>IFERROR(ABS(M57-E57)/ABS(E57-L57),0)</f>
      </c>
      <c r="P57" s="13"/>
    </row>
    <row r="58" ht="22" customHeight="1" spans="1:18" x14ac:dyDescent="0.25">
      <c r="E58" s="27"/>
      <c r="F58" s="27"/>
      <c r="H58" s="28"/>
      <c r="I58" s="29">
        <f>IF(D58="Buy",(F58-E58)*10000,(E58-F58)*10000)</f>
      </c>
      <c r="J58" s="14"/>
      <c r="K58" s="30">
        <f>I58*J58*H58</f>
      </c>
      <c r="L58" s="27"/>
      <c r="M58" s="27"/>
      <c r="N58" s="29">
        <f>IFERROR(ABS(M58-E58)/ABS(E58-L58),0)</f>
      </c>
      <c r="P58" s="13"/>
    </row>
    <row r="59" ht="22" customHeight="1" spans="1:18" x14ac:dyDescent="0.25">
      <c r="E59" s="27"/>
      <c r="F59" s="27"/>
      <c r="H59" s="28"/>
      <c r="I59" s="29">
        <f>IF(D59="Buy",(F59-E59)*10000,(E59-F59)*10000)</f>
      </c>
      <c r="J59" s="14"/>
      <c r="K59" s="30">
        <f>I59*J59*H59</f>
      </c>
      <c r="L59" s="27"/>
      <c r="M59" s="27"/>
      <c r="N59" s="29">
        <f>IFERROR(ABS(M59-E59)/ABS(E59-L59),0)</f>
      </c>
      <c r="P59" s="13"/>
    </row>
    <row r="60" ht="22" customHeight="1" spans="1:18" x14ac:dyDescent="0.25">
      <c r="E60" s="27"/>
      <c r="F60" s="27"/>
      <c r="H60" s="28"/>
      <c r="I60" s="29">
        <f>IF(D60="Buy",(F60-E60)*10000,(E60-F60)*10000)</f>
      </c>
      <c r="J60" s="14"/>
      <c r="K60" s="30">
        <f>I60*J60*H60</f>
      </c>
      <c r="L60" s="27"/>
      <c r="M60" s="27"/>
      <c r="N60" s="29">
        <f>IFERROR(ABS(M60-E60)/ABS(E60-L60),0)</f>
      </c>
      <c r="P60" s="13"/>
    </row>
    <row r="61" ht="22" customHeight="1" spans="1:18" x14ac:dyDescent="0.25">
      <c r="E61" s="27"/>
      <c r="F61" s="27"/>
      <c r="H61" s="28"/>
      <c r="I61" s="29">
        <f>IF(D61="Buy",(F61-E61)*10000,(E61-F61)*10000)</f>
      </c>
      <c r="J61" s="14"/>
      <c r="K61" s="30">
        <f>I61*J61*H61</f>
      </c>
      <c r="L61" s="27"/>
      <c r="M61" s="27"/>
      <c r="N61" s="29">
        <f>IFERROR(ABS(M61-E61)/ABS(E61-L61),0)</f>
      </c>
      <c r="P61" s="13"/>
    </row>
    <row r="62" ht="22" customHeight="1" spans="1:18" x14ac:dyDescent="0.25">
      <c r="E62" s="27"/>
      <c r="F62" s="27"/>
      <c r="H62" s="28"/>
      <c r="I62" s="29">
        <f>IF(D62="Buy",(F62-E62)*10000,(E62-F62)*10000)</f>
      </c>
      <c r="J62" s="14"/>
      <c r="K62" s="30">
        <f>I62*J62*H62</f>
      </c>
      <c r="L62" s="27"/>
      <c r="M62" s="27"/>
      <c r="N62" s="29">
        <f>IFERROR(ABS(M62-E62)/ABS(E62-L62),0)</f>
      </c>
      <c r="P62" s="13"/>
    </row>
    <row r="63" ht="22" customHeight="1" spans="1:18" x14ac:dyDescent="0.25">
      <c r="E63" s="27"/>
      <c r="F63" s="27"/>
      <c r="H63" s="28"/>
      <c r="I63" s="29">
        <f>IF(D63="Buy",(F63-E63)*10000,(E63-F63)*10000)</f>
      </c>
      <c r="J63" s="14"/>
      <c r="K63" s="30">
        <f>I63*J63*H63</f>
      </c>
      <c r="L63" s="27"/>
      <c r="M63" s="27"/>
      <c r="N63" s="29">
        <f>IFERROR(ABS(M63-E63)/ABS(E63-L63),0)</f>
      </c>
      <c r="P63" s="13"/>
    </row>
    <row r="64" ht="22" customHeight="1" spans="1:18" x14ac:dyDescent="0.25">
      <c r="E64" s="27"/>
      <c r="F64" s="27"/>
      <c r="H64" s="28"/>
      <c r="I64" s="29">
        <f>IF(D64="Buy",(F64-E64)*10000,(E64-F64)*10000)</f>
      </c>
      <c r="J64" s="14"/>
      <c r="K64" s="30">
        <f>I64*J64*H64</f>
      </c>
      <c r="L64" s="27"/>
      <c r="M64" s="27"/>
      <c r="N64" s="29">
        <f>IFERROR(ABS(M64-E64)/ABS(E64-L64),0)</f>
      </c>
      <c r="P64" s="13"/>
    </row>
    <row r="65" ht="22" customHeight="1" spans="1:18" x14ac:dyDescent="0.25">
      <c r="E65" s="27"/>
      <c r="F65" s="27"/>
      <c r="H65" s="28"/>
      <c r="I65" s="29">
        <f>IF(D65="Buy",(F65-E65)*10000,(E65-F65)*10000)</f>
      </c>
      <c r="J65" s="14"/>
      <c r="K65" s="30">
        <f>I65*J65*H65</f>
      </c>
      <c r="L65" s="27"/>
      <c r="M65" s="27"/>
      <c r="N65" s="29">
        <f>IFERROR(ABS(M65-E65)/ABS(E65-L65),0)</f>
      </c>
      <c r="P65" s="13"/>
    </row>
    <row r="66" ht="22" customHeight="1" spans="1:18" x14ac:dyDescent="0.25">
      <c r="E66" s="27"/>
      <c r="F66" s="27"/>
      <c r="H66" s="28"/>
      <c r="I66" s="29">
        <f>IF(D66="Buy",(F66-E66)*10000,(E66-F66)*10000)</f>
      </c>
      <c r="J66" s="14"/>
      <c r="K66" s="30">
        <f>I66*J66*H66</f>
      </c>
      <c r="L66" s="27"/>
      <c r="M66" s="27"/>
      <c r="N66" s="29">
        <f>IFERROR(ABS(M66-E66)/ABS(E66-L66),0)</f>
      </c>
      <c r="P66" s="13"/>
    </row>
    <row r="67" ht="22" customHeight="1" spans="1:18" x14ac:dyDescent="0.25">
      <c r="E67" s="27"/>
      <c r="F67" s="27"/>
      <c r="H67" s="28"/>
      <c r="I67" s="29">
        <f>IF(D67="Buy",(F67-E67)*10000,(E67-F67)*10000)</f>
      </c>
      <c r="J67" s="14"/>
      <c r="K67" s="30">
        <f>I67*J67*H67</f>
      </c>
      <c r="L67" s="27"/>
      <c r="M67" s="27"/>
      <c r="N67" s="29">
        <f>IFERROR(ABS(M67-E67)/ABS(E67-L67),0)</f>
      </c>
      <c r="P67" s="13"/>
    </row>
    <row r="68" ht="22" customHeight="1" spans="1:18" x14ac:dyDescent="0.25">
      <c r="E68" s="27"/>
      <c r="F68" s="27"/>
      <c r="H68" s="28"/>
      <c r="I68" s="29">
        <f>IF(D68="Buy",(F68-E68)*10000,(E68-F68)*10000)</f>
      </c>
      <c r="J68" s="14"/>
      <c r="K68" s="30">
        <f>I68*J68*H68</f>
      </c>
      <c r="L68" s="27"/>
      <c r="M68" s="27"/>
      <c r="N68" s="29">
        <f>IFERROR(ABS(M68-E68)/ABS(E68-L68),0)</f>
      </c>
      <c r="P68" s="13"/>
    </row>
    <row r="69" ht="22" customHeight="1" spans="1:18" x14ac:dyDescent="0.25">
      <c r="E69" s="27"/>
      <c r="F69" s="27"/>
      <c r="H69" s="28"/>
      <c r="I69" s="29">
        <f>IF(D69="Buy",(F69-E69)*10000,(E69-F69)*10000)</f>
      </c>
      <c r="J69" s="14"/>
      <c r="K69" s="30">
        <f>I69*J69*H69</f>
      </c>
      <c r="L69" s="27"/>
      <c r="M69" s="27"/>
      <c r="N69" s="29">
        <f>IFERROR(ABS(M69-E69)/ABS(E69-L69),0)</f>
      </c>
      <c r="P69" s="13"/>
    </row>
    <row r="70" ht="22" customHeight="1" spans="1:18" x14ac:dyDescent="0.25">
      <c r="E70" s="27"/>
      <c r="F70" s="27"/>
      <c r="H70" s="28"/>
      <c r="I70" s="29">
        <f>IF(D70="Buy",(F70-E70)*10000,(E70-F70)*10000)</f>
      </c>
      <c r="J70" s="14"/>
      <c r="K70" s="30">
        <f>I70*J70*H70</f>
      </c>
      <c r="L70" s="27"/>
      <c r="M70" s="27"/>
      <c r="N70" s="29">
        <f>IFERROR(ABS(M70-E70)/ABS(E70-L70),0)</f>
      </c>
      <c r="P70" s="13"/>
    </row>
    <row r="71" ht="22" customHeight="1" spans="1:18" x14ac:dyDescent="0.25">
      <c r="E71" s="27"/>
      <c r="F71" s="27"/>
      <c r="H71" s="28"/>
      <c r="I71" s="29">
        <f>IF(D71="Buy",(F71-E71)*10000,(E71-F71)*10000)</f>
      </c>
      <c r="J71" s="14"/>
      <c r="K71" s="30">
        <f>I71*J71*H71</f>
      </c>
      <c r="L71" s="27"/>
      <c r="M71" s="27"/>
      <c r="N71" s="29">
        <f>IFERROR(ABS(M71-E71)/ABS(E71-L71),0)</f>
      </c>
      <c r="P71" s="13"/>
    </row>
    <row r="72" ht="22" customHeight="1" spans="1:18" x14ac:dyDescent="0.25">
      <c r="E72" s="27"/>
      <c r="F72" s="27"/>
      <c r="H72" s="28"/>
      <c r="I72" s="29">
        <f>IF(D72="Buy",(F72-E72)*10000,(E72-F72)*10000)</f>
      </c>
      <c r="J72" s="14"/>
      <c r="K72" s="30">
        <f>I72*J72*H72</f>
      </c>
      <c r="L72" s="27"/>
      <c r="M72" s="27"/>
      <c r="N72" s="29">
        <f>IFERROR(ABS(M72-E72)/ABS(E72-L72),0)</f>
      </c>
      <c r="P72" s="13"/>
    </row>
    <row r="73" ht="22" customHeight="1" spans="1:18" x14ac:dyDescent="0.25">
      <c r="E73" s="27"/>
      <c r="F73" s="27"/>
      <c r="H73" s="28"/>
      <c r="I73" s="29">
        <f>IF(D73="Buy",(F73-E73)*10000,(E73-F73)*10000)</f>
      </c>
      <c r="J73" s="14"/>
      <c r="K73" s="30">
        <f>I73*J73*H73</f>
      </c>
      <c r="L73" s="27"/>
      <c r="M73" s="27"/>
      <c r="N73" s="29">
        <f>IFERROR(ABS(M73-E73)/ABS(E73-L73),0)</f>
      </c>
      <c r="P73" s="13"/>
    </row>
    <row r="74" ht="22" customHeight="1" spans="1:18" x14ac:dyDescent="0.25">
      <c r="E74" s="27"/>
      <c r="F74" s="27"/>
      <c r="H74" s="28"/>
      <c r="I74" s="29">
        <f>IF(D74="Buy",(F74-E74)*10000,(E74-F74)*10000)</f>
      </c>
      <c r="J74" s="14"/>
      <c r="K74" s="30">
        <f>I74*J74*H74</f>
      </c>
      <c r="L74" s="27"/>
      <c r="M74" s="27"/>
      <c r="N74" s="29">
        <f>IFERROR(ABS(M74-E74)/ABS(E74-L74),0)</f>
      </c>
      <c r="P74" s="13"/>
    </row>
    <row r="75" ht="22" customHeight="1" spans="1:18" x14ac:dyDescent="0.25">
      <c r="E75" s="27"/>
      <c r="F75" s="27"/>
      <c r="H75" s="28"/>
      <c r="I75" s="29">
        <f>IF(D75="Buy",(F75-E75)*10000,(E75-F75)*10000)</f>
      </c>
      <c r="J75" s="14"/>
      <c r="K75" s="30">
        <f>I75*J75*H75</f>
      </c>
      <c r="L75" s="27"/>
      <c r="M75" s="27"/>
      <c r="N75" s="29">
        <f>IFERROR(ABS(M75-E75)/ABS(E75-L75),0)</f>
      </c>
      <c r="P75" s="13"/>
    </row>
    <row r="76" ht="22" customHeight="1" spans="1:18" x14ac:dyDescent="0.25">
      <c r="E76" s="27"/>
      <c r="F76" s="27"/>
      <c r="H76" s="28"/>
      <c r="I76" s="29">
        <f>IF(D76="Buy",(F76-E76)*10000,(E76-F76)*10000)</f>
      </c>
      <c r="J76" s="14"/>
      <c r="K76" s="30">
        <f>I76*J76*H76</f>
      </c>
      <c r="L76" s="27"/>
      <c r="M76" s="27"/>
      <c r="N76" s="29">
        <f>IFERROR(ABS(M76-E76)/ABS(E76-L76),0)</f>
      </c>
      <c r="P76" s="13"/>
    </row>
    <row r="77" ht="22" customHeight="1" spans="1:18" x14ac:dyDescent="0.25">
      <c r="E77" s="27"/>
      <c r="F77" s="27"/>
      <c r="H77" s="28"/>
      <c r="I77" s="29">
        <f>IF(D77="Buy",(F77-E77)*10000,(E77-F77)*10000)</f>
      </c>
      <c r="J77" s="14"/>
      <c r="K77" s="30">
        <f>I77*J77*H77</f>
      </c>
      <c r="L77" s="27"/>
      <c r="M77" s="27"/>
      <c r="N77" s="29">
        <f>IFERROR(ABS(M77-E77)/ABS(E77-L77),0)</f>
      </c>
      <c r="P77" s="13"/>
    </row>
    <row r="78" ht="22" customHeight="1" spans="1:18" x14ac:dyDescent="0.25">
      <c r="E78" s="27"/>
      <c r="F78" s="27"/>
      <c r="H78" s="28"/>
      <c r="I78" s="29">
        <f>IF(D78="Buy",(F78-E78)*10000,(E78-F78)*10000)</f>
      </c>
      <c r="J78" s="14"/>
      <c r="K78" s="30">
        <f>I78*J78*H78</f>
      </c>
      <c r="L78" s="27"/>
      <c r="M78" s="27"/>
      <c r="N78" s="29">
        <f>IFERROR(ABS(M78-E78)/ABS(E78-L78),0)</f>
      </c>
      <c r="P78" s="13"/>
    </row>
    <row r="79" ht="22" customHeight="1" spans="1:18" x14ac:dyDescent="0.25">
      <c r="E79" s="27"/>
      <c r="F79" s="27"/>
      <c r="H79" s="28"/>
      <c r="I79" s="29">
        <f>IF(D79="Buy",(F79-E79)*10000,(E79-F79)*10000)</f>
      </c>
      <c r="J79" s="14"/>
      <c r="K79" s="30">
        <f>I79*J79*H79</f>
      </c>
      <c r="L79" s="27"/>
      <c r="M79" s="27"/>
      <c r="N79" s="29">
        <f>IFERROR(ABS(M79-E79)/ABS(E79-L79),0)</f>
      </c>
      <c r="P79" s="13"/>
    </row>
    <row r="80" ht="22" customHeight="1" spans="1:18" x14ac:dyDescent="0.25">
      <c r="E80" s="27"/>
      <c r="F80" s="27"/>
      <c r="H80" s="28"/>
      <c r="I80" s="29">
        <f>IF(D80="Buy",(F80-E80)*10000,(E80-F80)*10000)</f>
      </c>
      <c r="J80" s="14"/>
      <c r="K80" s="30">
        <f>I80*J80*H80</f>
      </c>
      <c r="L80" s="27"/>
      <c r="M80" s="27"/>
      <c r="N80" s="29">
        <f>IFERROR(ABS(M80-E80)/ABS(E80-L80),0)</f>
      </c>
      <c r="P80" s="13"/>
    </row>
    <row r="81" ht="22" customHeight="1" spans="1:18" x14ac:dyDescent="0.25">
      <c r="E81" s="27"/>
      <c r="F81" s="27"/>
      <c r="H81" s="28"/>
      <c r="I81" s="29">
        <f>IF(D81="Buy",(F81-E81)*10000,(E81-F81)*10000)</f>
      </c>
      <c r="J81" s="14"/>
      <c r="K81" s="30">
        <f>I81*J81*H81</f>
      </c>
      <c r="L81" s="27"/>
      <c r="M81" s="27"/>
      <c r="N81" s="29">
        <f>IFERROR(ABS(M81-E81)/ABS(E81-L81),0)</f>
      </c>
      <c r="P81" s="13"/>
    </row>
    <row r="82" ht="22" customHeight="1" spans="1:18" x14ac:dyDescent="0.25">
      <c r="E82" s="27"/>
      <c r="F82" s="27"/>
      <c r="H82" s="28"/>
      <c r="I82" s="29">
        <f>IF(D82="Buy",(F82-E82)*10000,(E82-F82)*10000)</f>
      </c>
      <c r="J82" s="14"/>
      <c r="K82" s="30">
        <f>I82*J82*H82</f>
      </c>
      <c r="L82" s="27"/>
      <c r="M82" s="27"/>
      <c r="N82" s="29">
        <f>IFERROR(ABS(M82-E82)/ABS(E82-L82),0)</f>
      </c>
      <c r="P82" s="13"/>
    </row>
    <row r="83" ht="22" customHeight="1" spans="1:18" x14ac:dyDescent="0.25">
      <c r="E83" s="27"/>
      <c r="F83" s="27"/>
      <c r="H83" s="28"/>
      <c r="I83" s="29">
        <f>IF(D83="Buy",(F83-E83)*10000,(E83-F83)*10000)</f>
      </c>
      <c r="J83" s="14"/>
      <c r="K83" s="30">
        <f>I83*J83*H83</f>
      </c>
      <c r="L83" s="27"/>
      <c r="M83" s="27"/>
      <c r="N83" s="29">
        <f>IFERROR(ABS(M83-E83)/ABS(E83-L83),0)</f>
      </c>
      <c r="P83" s="13"/>
    </row>
    <row r="84" ht="22" customHeight="1" spans="1:18" x14ac:dyDescent="0.25">
      <c r="E84" s="27"/>
      <c r="F84" s="27"/>
      <c r="H84" s="28"/>
      <c r="I84" s="29">
        <f>IF(D84="Buy",(F84-E84)*10000,(E84-F84)*10000)</f>
      </c>
      <c r="J84" s="14"/>
      <c r="K84" s="30">
        <f>I84*J84*H84</f>
      </c>
      <c r="L84" s="27"/>
      <c r="M84" s="27"/>
      <c r="N84" s="29">
        <f>IFERROR(ABS(M84-E84)/ABS(E84-L84),0)</f>
      </c>
      <c r="P84" s="13"/>
    </row>
    <row r="85" ht="22" customHeight="1" spans="1:18" x14ac:dyDescent="0.25">
      <c r="E85" s="27"/>
      <c r="F85" s="27"/>
      <c r="H85" s="28"/>
      <c r="I85" s="29">
        <f>IF(D85="Buy",(F85-E85)*10000,(E85-F85)*10000)</f>
      </c>
      <c r="J85" s="14"/>
      <c r="K85" s="30">
        <f>I85*J85*H85</f>
      </c>
      <c r="L85" s="27"/>
      <c r="M85" s="27"/>
      <c r="N85" s="29">
        <f>IFERROR(ABS(M85-E85)/ABS(E85-L85),0)</f>
      </c>
      <c r="P85" s="13"/>
    </row>
    <row r="86" ht="22" customHeight="1" spans="1:18" x14ac:dyDescent="0.25">
      <c r="E86" s="27"/>
      <c r="F86" s="27"/>
      <c r="H86" s="28"/>
      <c r="I86" s="29">
        <f>IF(D86="Buy",(F86-E86)*10000,(E86-F86)*10000)</f>
      </c>
      <c r="J86" s="14"/>
      <c r="K86" s="30">
        <f>I86*J86*H86</f>
      </c>
      <c r="L86" s="27"/>
      <c r="M86" s="27"/>
      <c r="N86" s="29">
        <f>IFERROR(ABS(M86-E86)/ABS(E86-L86),0)</f>
      </c>
      <c r="P86" s="13"/>
    </row>
    <row r="87" ht="22" customHeight="1" spans="1:18" x14ac:dyDescent="0.25">
      <c r="E87" s="27"/>
      <c r="F87" s="27"/>
      <c r="H87" s="28"/>
      <c r="I87" s="29">
        <f>IF(D87="Buy",(F87-E87)*10000,(E87-F87)*10000)</f>
      </c>
      <c r="J87" s="14"/>
      <c r="K87" s="30">
        <f>I87*J87*H87</f>
      </c>
      <c r="L87" s="27"/>
      <c r="M87" s="27"/>
      <c r="N87" s="29">
        <f>IFERROR(ABS(M87-E87)/ABS(E87-L87),0)</f>
      </c>
      <c r="P87" s="13"/>
    </row>
    <row r="88" ht="22" customHeight="1" spans="1:18" x14ac:dyDescent="0.25">
      <c r="E88" s="27"/>
      <c r="F88" s="27"/>
      <c r="H88" s="28"/>
      <c r="I88" s="29">
        <f>IF(D88="Buy",(F88-E88)*10000,(E88-F88)*10000)</f>
      </c>
      <c r="J88" s="14"/>
      <c r="K88" s="30">
        <f>I88*J88*H88</f>
      </c>
      <c r="L88" s="27"/>
      <c r="M88" s="27"/>
      <c r="N88" s="29">
        <f>IFERROR(ABS(M88-E88)/ABS(E88-L88),0)</f>
      </c>
      <c r="P88" s="13"/>
    </row>
    <row r="89" ht="22" customHeight="1" spans="1:18" x14ac:dyDescent="0.25">
      <c r="E89" s="27"/>
      <c r="F89" s="27"/>
      <c r="H89" s="28"/>
      <c r="I89" s="29">
        <f>IF(D89="Buy",(F89-E89)*10000,(E89-F89)*10000)</f>
      </c>
      <c r="J89" s="14"/>
      <c r="K89" s="30">
        <f>I89*J89*H89</f>
      </c>
      <c r="L89" s="27"/>
      <c r="M89" s="27"/>
      <c r="N89" s="29">
        <f>IFERROR(ABS(M89-E89)/ABS(E89-L89),0)</f>
      </c>
      <c r="P89" s="13"/>
    </row>
    <row r="90" ht="22" customHeight="1" spans="1:18" x14ac:dyDescent="0.25">
      <c r="E90" s="27"/>
      <c r="F90" s="27"/>
      <c r="H90" s="28"/>
      <c r="I90" s="29">
        <f>IF(D90="Buy",(F90-E90)*10000,(E90-F90)*10000)</f>
      </c>
      <c r="J90" s="14"/>
      <c r="K90" s="30">
        <f>I90*J90*H90</f>
      </c>
      <c r="L90" s="27"/>
      <c r="M90" s="27"/>
      <c r="N90" s="29">
        <f>IFERROR(ABS(M90-E90)/ABS(E90-L90),0)</f>
      </c>
      <c r="P90" s="13"/>
    </row>
    <row r="91" ht="22" customHeight="1" spans="1:18" x14ac:dyDescent="0.25">
      <c r="E91" s="27"/>
      <c r="F91" s="27"/>
      <c r="H91" s="28"/>
      <c r="I91" s="29">
        <f>IF(D91="Buy",(F91-E91)*10000,(E91-F91)*10000)</f>
      </c>
      <c r="J91" s="14"/>
      <c r="K91" s="30">
        <f>I91*J91*H91</f>
      </c>
      <c r="L91" s="27"/>
      <c r="M91" s="27"/>
      <c r="N91" s="29">
        <f>IFERROR(ABS(M91-E91)/ABS(E91-L91),0)</f>
      </c>
      <c r="P91" s="13"/>
    </row>
    <row r="92" ht="22" customHeight="1" spans="1:18" x14ac:dyDescent="0.25">
      <c r="E92" s="27"/>
      <c r="F92" s="27"/>
      <c r="H92" s="28"/>
      <c r="I92" s="29">
        <f>IF(D92="Buy",(F92-E92)*10000,(E92-F92)*10000)</f>
      </c>
      <c r="J92" s="14"/>
      <c r="K92" s="30">
        <f>I92*J92*H92</f>
      </c>
      <c r="L92" s="27"/>
      <c r="M92" s="27"/>
      <c r="N92" s="29">
        <f>IFERROR(ABS(M92-E92)/ABS(E92-L92),0)</f>
      </c>
      <c r="P92" s="13"/>
    </row>
    <row r="93" ht="22" customHeight="1" spans="1:18" x14ac:dyDescent="0.25">
      <c r="E93" s="27"/>
      <c r="F93" s="27"/>
      <c r="H93" s="28"/>
      <c r="I93" s="29">
        <f>IF(D93="Buy",(F93-E93)*10000,(E93-F93)*10000)</f>
      </c>
      <c r="J93" s="14"/>
      <c r="K93" s="30">
        <f>I93*J93*H93</f>
      </c>
      <c r="L93" s="27"/>
      <c r="M93" s="27"/>
      <c r="N93" s="29">
        <f>IFERROR(ABS(M93-E93)/ABS(E93-L93),0)</f>
      </c>
      <c r="P93" s="13"/>
    </row>
    <row r="94" ht="22" customHeight="1" spans="1:18" x14ac:dyDescent="0.25">
      <c r="E94" s="27"/>
      <c r="F94" s="27"/>
      <c r="H94" s="28"/>
      <c r="I94" s="29">
        <f>IF(D94="Buy",(F94-E94)*10000,(E94-F94)*10000)</f>
      </c>
      <c r="J94" s="14"/>
      <c r="K94" s="30">
        <f>I94*J94*H94</f>
      </c>
      <c r="L94" s="27"/>
      <c r="M94" s="27"/>
      <c r="N94" s="29">
        <f>IFERROR(ABS(M94-E94)/ABS(E94-L94),0)</f>
      </c>
      <c r="P94" s="13"/>
    </row>
    <row r="95" ht="22" customHeight="1" spans="1:18" x14ac:dyDescent="0.25">
      <c r="E95" s="27"/>
      <c r="F95" s="27"/>
      <c r="H95" s="28"/>
      <c r="I95" s="29">
        <f>IF(D95="Buy",(F95-E95)*10000,(E95-F95)*10000)</f>
      </c>
      <c r="J95" s="14"/>
      <c r="K95" s="30">
        <f>I95*J95*H95</f>
      </c>
      <c r="L95" s="27"/>
      <c r="M95" s="27"/>
      <c r="N95" s="29">
        <f>IFERROR(ABS(M95-E95)/ABS(E95-L95),0)</f>
      </c>
      <c r="P95" s="13"/>
    </row>
    <row r="96" ht="22" customHeight="1" spans="1:18" x14ac:dyDescent="0.25">
      <c r="E96" s="27"/>
      <c r="F96" s="27"/>
      <c r="H96" s="28"/>
      <c r="I96" s="29">
        <f>IF(D96="Buy",(F96-E96)*10000,(E96-F96)*10000)</f>
      </c>
      <c r="J96" s="14"/>
      <c r="K96" s="30">
        <f>I96*J96*H96</f>
      </c>
      <c r="L96" s="27"/>
      <c r="M96" s="27"/>
      <c r="N96" s="29">
        <f>IFERROR(ABS(M96-E96)/ABS(E96-L96),0)</f>
      </c>
      <c r="P96" s="13"/>
    </row>
    <row r="97" ht="22" customHeight="1" spans="1:18" x14ac:dyDescent="0.25">
      <c r="E97" s="27"/>
      <c r="F97" s="27"/>
      <c r="H97" s="28"/>
      <c r="I97" s="29">
        <f>IF(D97="Buy",(F97-E97)*10000,(E97-F97)*10000)</f>
      </c>
      <c r="J97" s="14"/>
      <c r="K97" s="30">
        <f>I97*J97*H97</f>
      </c>
      <c r="L97" s="27"/>
      <c r="M97" s="27"/>
      <c r="N97" s="29">
        <f>IFERROR(ABS(M97-E97)/ABS(E97-L97),0)</f>
      </c>
      <c r="P97" s="13"/>
    </row>
    <row r="98" ht="22" customHeight="1" spans="1:18" x14ac:dyDescent="0.25">
      <c r="E98" s="27"/>
      <c r="F98" s="27"/>
      <c r="H98" s="28"/>
      <c r="I98" s="29">
        <f>IF(D98="Buy",(F98-E98)*10000,(E98-F98)*10000)</f>
      </c>
      <c r="J98" s="14"/>
      <c r="K98" s="30">
        <f>I98*J98*H98</f>
      </c>
      <c r="L98" s="27"/>
      <c r="M98" s="27"/>
      <c r="N98" s="29">
        <f>IFERROR(ABS(M98-E98)/ABS(E98-L98),0)</f>
      </c>
      <c r="P98" s="13"/>
    </row>
    <row r="99" ht="22" customHeight="1" spans="1:18" x14ac:dyDescent="0.25">
      <c r="E99" s="27"/>
      <c r="F99" s="27"/>
      <c r="H99" s="28"/>
      <c r="I99" s="29">
        <f>IF(D99="Buy",(F99-E99)*10000,(E99-F99)*10000)</f>
      </c>
      <c r="J99" s="14"/>
      <c r="K99" s="30">
        <f>I99*J99*H99</f>
      </c>
      <c r="L99" s="27"/>
      <c r="M99" s="27"/>
      <c r="N99" s="29">
        <f>IFERROR(ABS(M99-E99)/ABS(E99-L99),0)</f>
      </c>
      <c r="P99" s="13"/>
    </row>
    <row r="100" ht="22" customHeight="1" spans="1:18" x14ac:dyDescent="0.25">
      <c r="E100" s="27"/>
      <c r="F100" s="27"/>
      <c r="H100" s="28"/>
      <c r="I100" s="29">
        <f>IF(D100="Buy",(F100-E100)*10000,(E100-F100)*10000)</f>
      </c>
      <c r="J100" s="14"/>
      <c r="K100" s="30">
        <f>I100*J100*H100</f>
      </c>
      <c r="L100" s="27"/>
      <c r="M100" s="27"/>
      <c r="N100" s="29">
        <f>IFERROR(ABS(M100-E100)/ABS(E100-L100),0)</f>
      </c>
      <c r="P100" s="13"/>
    </row>
    <row r="101" ht="22" customHeight="1" spans="1:18" x14ac:dyDescent="0.25">
      <c r="E101" s="27"/>
      <c r="F101" s="27"/>
      <c r="H101" s="28"/>
      <c r="I101" s="29">
        <f>IF(D101="Buy",(F101-E101)*10000,(E101-F101)*10000)</f>
      </c>
      <c r="J101" s="14"/>
      <c r="K101" s="30">
        <f>I101*J101*H101</f>
      </c>
      <c r="L101" s="27"/>
      <c r="M101" s="27"/>
      <c r="N101" s="29">
        <f>IFERROR(ABS(M101-E101)/ABS(E101-L101),0)</f>
      </c>
      <c r="P101" s="13"/>
    </row>
    <row r="102" ht="22" customHeight="1" spans="1:18" x14ac:dyDescent="0.25">
      <c r="E102" s="27"/>
      <c r="F102" s="27"/>
      <c r="H102" s="28"/>
      <c r="I102" s="29">
        <f>IF(D102="Buy",(F102-E102)*10000,(E102-F102)*10000)</f>
      </c>
      <c r="J102" s="14"/>
      <c r="K102" s="30">
        <f>I102*J102*H102</f>
      </c>
      <c r="L102" s="27"/>
      <c r="M102" s="27"/>
      <c r="N102" s="29">
        <f>IFERROR(ABS(M102-E102)/ABS(E102-L102),0)</f>
      </c>
      <c r="P102" s="13"/>
    </row>
    <row r="105" ht="22" customHeight="1" spans="1:12" x14ac:dyDescent="0.25">
      <c r="A105" s="31" t="s">
        <v>65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</row>
  </sheetData>
  <mergeCells count="1">
    <mergeCell ref="A105:L105"/>
  </mergeCells>
  <dataValidations count="10">
    <dataValidation type="list" allowBlank="1" sqref="B10:B102">
      <formula1>"EURUSD,GBPUSD,USDJPY,USDCHF,AUDUSD,USDCAD,NZDUSD,EURGBP,EURJPY,GBPJPY,Other"</formula1>
    </dataValidation>
    <dataValidation type="list" allowBlank="1" sqref="B3:B102">
      <formula1>"EURUSD,GBPUSD,USDJPY,USDCHF,AUDUSD,USDCAD,NZDUSD,EURGBP,EURJPY,GBPJPY,Other"</formula1>
    </dataValidation>
    <dataValidation type="list" allowBlank="1" sqref="C10:C102">
      <formula1>"Asia,London,New York,Overlap"</formula1>
    </dataValidation>
    <dataValidation type="list" allowBlank="1" sqref="C3:C102">
      <formula1>"Asia,London,New York,Overlap"</formula1>
    </dataValidation>
    <dataValidation type="list" allowBlank="1" sqref="D10:D102">
      <formula1>"Buy,Sell"</formula1>
    </dataValidation>
    <dataValidation type="list" allowBlank="1" sqref="D3:D102">
      <formula1>"Buy,Sell"</formula1>
    </dataValidation>
    <dataValidation type="list" allowBlank="1" sqref="G10:G102">
      <formula1>"Micro (0.01),Mini (0.10),Standard (1.0),Custom"</formula1>
    </dataValidation>
    <dataValidation type="list" allowBlank="1" sqref="G3:G102">
      <formula1>"Micro (0.01),Mini (0.10),Standard (1.0),Custom"</formula1>
    </dataValidation>
    <dataValidation type="list" allowBlank="1" sqref="O10:O102">
      <formula1>"Trend,Breakout,Range,News,Scalp,Swing,Other"</formula1>
    </dataValidation>
    <dataValidation type="list" allowBlank="1" sqref="O3:O102">
      <formula1>"Trend,Breakout,Range,News,Scalp,Swing,Other"</formula1>
    </dataValidation>
  </dataValidations>
  <hyperlinks>
    <hyperlink ref="H1" r:id="rId1"/>
    <hyperlink ref="A10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3"/>
      <c r="B1" s="23"/>
      <c r="C1" s="24" t="s">
        <v>66</v>
      </c>
      <c r="D1" s="23"/>
      <c r="E1" s="23"/>
      <c r="F1" s="23"/>
      <c r="G1" s="23"/>
      <c r="H1" s="25" t="s">
        <v>50</v>
      </c>
    </row>
    <row r="2" spans="1:2" x14ac:dyDescent="0.25">
      <c r="A2" s="32" t="s">
        <v>67</v>
      </c>
      <c r="B2" s="32" t="s">
        <v>52</v>
      </c>
    </row>
    <row r="3" spans="1:2" x14ac:dyDescent="0.25">
      <c r="A3" t="s">
        <v>23</v>
      </c>
      <c r="B3" t="s">
        <v>68</v>
      </c>
    </row>
    <row r="4" spans="1:2" x14ac:dyDescent="0.25">
      <c r="A4" t="s">
        <v>24</v>
      </c>
      <c r="B4" t="s">
        <v>69</v>
      </c>
    </row>
    <row r="5" spans="1:1" x14ac:dyDescent="0.25">
      <c r="A5" t="s">
        <v>25</v>
      </c>
    </row>
    <row r="6" spans="1:1" x14ac:dyDescent="0.25">
      <c r="A6" t="s">
        <v>70</v>
      </c>
    </row>
    <row r="7" spans="1:1" x14ac:dyDescent="0.25">
      <c r="A7" t="s">
        <v>26</v>
      </c>
    </row>
    <row r="8" spans="1:1" x14ac:dyDescent="0.25">
      <c r="A8" t="s">
        <v>27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s="33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Forex Trading Journal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