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<sst xmlns="http://schemas.openxmlformats.org/spreadsheetml/2006/main" count="98" uniqueCount="84">
  <si>
    <t>Free Crypto Trading Journal</t>
  </si>
  <si>
    <t>Upgrade → journalplus.co</t>
  </si>
  <si>
    <t>Crypto Trading Dashboard</t>
  </si>
  <si>
    <t>Total Trades</t>
  </si>
  <si>
    <t>Net P&amp;L</t>
  </si>
  <si>
    <t>Win Rate</t>
  </si>
  <si>
    <t>Gross P&amp;L</t>
  </si>
  <si>
    <t>Total Fees</t>
  </si>
  <si>
    <t>Avg ROI</t>
  </si>
  <si>
    <t>Top Pairs Performance</t>
  </si>
  <si>
    <t>Performance by Exchange</t>
  </si>
  <si>
    <t>Pair</t>
  </si>
  <si>
    <t>Trades</t>
  </si>
  <si>
    <t>Exchange</t>
  </si>
  <si>
    <t>BTC/USDT</t>
  </si>
  <si>
    <t>Binance</t>
  </si>
  <si>
    <t>ETH/USDT</t>
  </si>
  <si>
    <t>Coinbase</t>
  </si>
  <si>
    <t>SOL/USDT</t>
  </si>
  <si>
    <t>Bybit</t>
  </si>
  <si>
    <t>XRP/USDT</t>
  </si>
  <si>
    <t>Kraken</t>
  </si>
  <si>
    <t>BNB/USDT</t>
  </si>
  <si>
    <t>OKX</t>
  </si>
  <si>
    <t>Leverage Analysis</t>
  </si>
  <si>
    <t>1x</t>
  </si>
  <si>
    <t>2x</t>
  </si>
  <si>
    <t>5x</t>
  </si>
  <si>
    <t>10x</t>
  </si>
  <si>
    <t>20x+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</si>
  <si>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</si>
  <si>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</si>
  <si>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</si>
  <si>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</si>
  <si>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</si>
  <si>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</si>
  <si>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</si>
  <si>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</si>
  <si>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</si>
  <si>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</si>
  <si>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</si>
  <si>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</si>
  <si>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</si>
  <si>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</si>
  <si>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</si>
  <si>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</si>
  <si>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</si>
  <si>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</si>
  <si>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</si>
  <si>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</si>
  <si>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</si>
  <si>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</si>
  <si>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</si>
  <si>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Date</t>
  </si>
  <si>
    <t>Type</t>
  </si>
  <si>
    <t>Direction</t>
  </si>
  <si>
    <t>Entry</t>
  </si>
  <si>
    <t>Exit</t>
  </si>
  <si>
    <t>Size</t>
  </si>
  <si>
    <t>Leverage</t>
  </si>
  <si>
    <t>Funding Fee</t>
  </si>
  <si>
    <t>Trading Fee</t>
  </si>
  <si>
    <t>ROI %</t>
  </si>
  <si>
    <t>Setup</t>
  </si>
  <si>
    <t>Notes</t>
  </si>
  <si>
    <t>Template by JournalPlus  •  Upgrade at journalplus.co  •  7-day money-back guarantee</t>
  </si>
  <si>
    <t>Settings</t>
  </si>
  <si>
    <t>Setup Types</t>
  </si>
  <si>
    <t>Long</t>
  </si>
  <si>
    <t>Short</t>
  </si>
  <si>
    <t>DOGE/USDT</t>
  </si>
  <si>
    <t>ADA/USDT</t>
  </si>
  <si>
    <t>AVAX/USDT</t>
  </si>
  <si>
    <t>DOT/USDT</t>
  </si>
  <si>
    <t>MATIC/USDT</t>
  </si>
  <si>
    <t>LINK/USDT</t>
  </si>
  <si>
    <t>UNI/USDT</t>
  </si>
  <si>
    <t>ATOM/USDT</t>
  </si>
  <si>
    <t>LTC/USDT</t>
  </si>
  <si>
    <t>BCH/USDT</t>
  </si>
  <si>
    <t>BTC/USD</t>
  </si>
  <si>
    <t>ETH/USD</t>
  </si>
  <si>
    <t>ETH/BTC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</si>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</sst>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00"/>
  </numFmts>
  <fonts count="20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666666"/>
      <sz val="11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0" fontId="8" fillId="0" borderId="0" xfId="0" applyFont="1"/>
    <xf numFmtId="4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2" borderId="1" xfId="0" applyFill="1" applyBorder="1"/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165" fontId="0" fillId="0" borderId="0" xfId="0" applyNumberFormat="1"/>
    <xf numFmtId="4" fontId="11" fillId="0" borderId="3" xfId="0" applyNumberFormat="1" applyFont="1" applyBorder="1" applyAlignment="1">
      <alignment horizontal="center" vertical="center"/>
    </xf>
    <xf numFmtId="10" fontId="11" fillId="0" borderId="3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4" borderId="0" xfId="0" applyFont="1" applyFill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Log'!M3:M102)</f>
      </c>
      <c r="F6" s="8">
        <f>IFERROR(COUNTIF('Trade Log'!M3:M102,"&gt;0")/COUNTA('Trade Log'!M3:M102),0)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SUM('Trade Log'!L3:L102)</f>
      </c>
      <c r="D9" s="9">
        <f>SUM('Trade Log'!J3:J102)+SUM('Trade Log'!K3:K102)</f>
      </c>
      <c r="F9" s="10">
        <f>IFERROR(AVERAGE('Trade Log'!N3:N102),0)</f>
      </c>
    </row>
    <row r="11" spans="2:5" x14ac:dyDescent="0.25">
      <c r="B11" s="11" t="s">
        <v>9</v>
      </c>
      <c r="E11" s="11" t="s">
        <v>10</v>
      </c>
    </row>
    <row r="12" spans="2:7" x14ac:dyDescent="0.25">
      <c r="B12" s="12" t="s">
        <v>11</v>
      </c>
      <c r="C12" s="12" t="s">
        <v>12</v>
      </c>
      <c r="D12" s="12" t="s">
        <v>4</v>
      </c>
      <c r="E12" s="12" t="s">
        <v>13</v>
      </c>
      <c r="F12" s="12" t="s">
        <v>12</v>
      </c>
      <c r="G12" s="12" t="s">
        <v>4</v>
      </c>
    </row>
    <row r="13" spans="2:7" x14ac:dyDescent="0.25">
      <c r="B13" t="s">
        <v>14</v>
      </c>
      <c r="C13">
        <f>COUNTIF('Trade Log'!B3:B102,"BTC/USDT")</f>
      </c>
      <c r="D13" s="13">
        <f>SUMIF('Trade Log'!B3:B102,"BTC/USDT",'Trade Log'!M3:M102)</f>
      </c>
      <c r="E13" t="s">
        <v>15</v>
      </c>
      <c r="F13">
        <f>COUNTIF('Trade Log'!C3:C102,"Binance")</f>
      </c>
      <c r="G13" s="13">
        <f>SUMIF('Trade Log'!C3:C102,"Binance",'Trade Log'!M3:M102)</f>
      </c>
    </row>
    <row r="14" spans="2:7" x14ac:dyDescent="0.25">
      <c r="B14" t="s">
        <v>16</v>
      </c>
      <c r="C14">
        <f>COUNTIF('Trade Log'!B3:B102,"ETH/USDT")</f>
      </c>
      <c r="D14" s="13">
        <f>SUMIF('Trade Log'!B3:B102,"ETH/USDT",'Trade Log'!M3:M102)</f>
      </c>
      <c r="E14" t="s">
        <v>17</v>
      </c>
      <c r="F14">
        <f>COUNTIF('Trade Log'!C3:C102,"Coinbase")</f>
      </c>
      <c r="G14" s="13">
        <f>SUMIF('Trade Log'!C3:C102,"Coinbase",'Trade Log'!M3:M102)</f>
      </c>
    </row>
    <row r="15" spans="2:7" x14ac:dyDescent="0.25">
      <c r="B15" t="s">
        <v>18</v>
      </c>
      <c r="C15">
        <f>COUNTIF('Trade Log'!B3:B102,"SOL/USDT")</f>
      </c>
      <c r="D15" s="13">
        <f>SUMIF('Trade Log'!B3:B102,"SOL/USDT",'Trade Log'!M3:M102)</f>
      </c>
      <c r="E15" t="s">
        <v>19</v>
      </c>
      <c r="F15">
        <f>COUNTIF('Trade Log'!C3:C102,"Bybit")</f>
      </c>
      <c r="G15" s="13">
        <f>SUMIF('Trade Log'!C3:C102,"Bybit",'Trade Log'!M3:M102)</f>
      </c>
    </row>
    <row r="16" spans="2:7" x14ac:dyDescent="0.25">
      <c r="B16" t="s">
        <v>20</v>
      </c>
      <c r="C16">
        <f>COUNTIF('Trade Log'!B3:B102,"XRP/USDT")</f>
      </c>
      <c r="D16" s="13">
        <f>SUMIF('Trade Log'!B3:B102,"XRP/USDT",'Trade Log'!M3:M102)</f>
      </c>
      <c r="E16" t="s">
        <v>21</v>
      </c>
      <c r="F16">
        <f>COUNTIF('Trade Log'!C3:C102,"Kraken")</f>
      </c>
      <c r="G16" s="13">
        <f>SUMIF('Trade Log'!C3:C102,"Kraken",'Trade Log'!M3:M102)</f>
      </c>
    </row>
    <row r="17" spans="2:7" x14ac:dyDescent="0.25">
      <c r="B17" t="s">
        <v>22</v>
      </c>
      <c r="C17">
        <f>COUNTIF('Trade Log'!B3:B102,"BNB/USDT")</f>
      </c>
      <c r="D17" s="13">
        <f>SUMIF('Trade Log'!B3:B102,"BNB/USDT",'Trade Log'!M3:M102)</f>
      </c>
      <c r="E17" t="s">
        <v>23</v>
      </c>
      <c r="F17">
        <f>COUNTIF('Trade Log'!C3:C102,"OKX")</f>
      </c>
      <c r="G17" s="13">
        <f>SUMIF('Trade Log'!C3:C102,"OKX",'Trade Log'!M3:M102)</f>
      </c>
    </row>
    <row r="20" spans="2:2" x14ac:dyDescent="0.25">
      <c r="B20" s="11" t="s">
        <v>24</v>
      </c>
    </row>
    <row r="21" spans="2:3" x14ac:dyDescent="0.25">
      <c r="B21" t="s">
        <v>25</v>
      </c>
      <c r="C21">
        <f>COUNTIF('Trade Log'!I3:I102,"1x")</f>
      </c>
    </row>
    <row r="22" spans="2:3" x14ac:dyDescent="0.25">
      <c r="B22" t="s">
        <v>26</v>
      </c>
      <c r="C22">
        <f>COUNTIF('Trade Log'!I3:I102,"2x")</f>
      </c>
    </row>
    <row r="23" spans="2:3" x14ac:dyDescent="0.25">
      <c r="B23" t="s">
        <v>27</v>
      </c>
      <c r="C23">
        <f>COUNTIF('Trade Log'!I3:I102,"5x")</f>
      </c>
    </row>
    <row r="24" spans="2:3" x14ac:dyDescent="0.25">
      <c r="B24" t="s">
        <v>28</v>
      </c>
      <c r="C24">
        <f>COUNTIF('Trade Log'!I3:I102,"10x")</f>
      </c>
    </row>
    <row r="25" spans="2:3" x14ac:dyDescent="0.25">
      <c r="B25" t="s">
        <v>29</v>
      </c>
      <c r="C25">
        <f>COUNTIF('Trade Log'!I3:I102,"20x")+COUNTIF('Trade Log'!I3:I102,"50x")+COUNTIF('Trade Log'!I3:I102,"100x")</f>
      </c>
    </row>
    <row r="27" spans="2:7" x14ac:dyDescent="0.25">
      <c r="B27" s="14" t="s">
        <v>30</v>
      </c>
      <c r="C27" s="14"/>
      <c r="D27" s="14"/>
      <c r="E27" s="14"/>
      <c r="F27" s="14"/>
      <c r="G27" s="14"/>
    </row>
    <row r="29" ht="25" customHeight="1" spans="2:7" x14ac:dyDescent="0.25">
      <c r="B29" s="15" t="s">
        <v>31</v>
      </c>
      <c r="C29" s="15"/>
      <c r="D29" s="15"/>
      <c r="E29" s="15"/>
      <c r="F29" s="15"/>
      <c r="G29" s="15"/>
    </row>
    <row r="30" spans="2:7" x14ac:dyDescent="0.25">
      <c r="B30" s="16" t="s">
        <v>32</v>
      </c>
      <c r="C30" s="16"/>
      <c r="D30" s="16"/>
      <c r="E30" s="16"/>
      <c r="F30" s="16"/>
      <c r="G30" s="16"/>
    </row>
    <row r="32" spans="2:7" x14ac:dyDescent="0.25">
      <c r="B32" s="16" t="s">
        <v>33</v>
      </c>
      <c r="C32" s="16"/>
      <c r="D32" s="16"/>
      <c r="E32" s="16"/>
      <c r="F32" s="16"/>
      <c r="G32" s="16"/>
    </row>
    <row r="33" spans="2:7" x14ac:dyDescent="0.25">
      <c r="B33" s="16" t="s">
        <v>34</v>
      </c>
      <c r="C33" s="16"/>
      <c r="D33" s="16"/>
      <c r="E33" s="16"/>
      <c r="F33" s="16"/>
      <c r="G33" s="16"/>
    </row>
    <row r="34" spans="2:7" x14ac:dyDescent="0.25">
      <c r="B34" s="16" t="s">
        <v>35</v>
      </c>
      <c r="C34" s="16"/>
      <c r="D34" s="16"/>
      <c r="E34" s="16"/>
      <c r="F34" s="16"/>
      <c r="G34" s="16"/>
    </row>
    <row r="35" spans="2:7" x14ac:dyDescent="0.25">
      <c r="B35" s="16" t="s">
        <v>36</v>
      </c>
      <c r="C35" s="16"/>
      <c r="D35" s="16"/>
      <c r="E35" s="16"/>
      <c r="F35" s="16"/>
      <c r="G35" s="16"/>
    </row>
    <row r="37" ht="30" customHeight="1" spans="2:7" x14ac:dyDescent="0.25">
      <c r="B37" s="17" t="s">
        <v>37</v>
      </c>
      <c r="C37" s="17"/>
      <c r="D37" s="17"/>
      <c r="E37" s="17"/>
      <c r="F37" s="17"/>
      <c r="G37" s="17"/>
    </row>
    <row r="38" spans="2:7" x14ac:dyDescent="0.25">
      <c r="B38" s="18" t="s">
        <v>38</v>
      </c>
      <c r="C38" s="18"/>
      <c r="D38" s="18"/>
      <c r="E38" s="18"/>
      <c r="F38" s="18"/>
      <c r="G38" s="18"/>
    </row>
    <row r="40" spans="2:4" x14ac:dyDescent="0.25">
      <c r="B40" s="19" t="s">
        <v>39</v>
      </c>
      <c r="D40" s="20" t="s">
        <v>40</v>
      </c>
    </row>
    <row r="41" spans="2:4" x14ac:dyDescent="0.25">
      <c r="B41" s="5" t="s">
        <v>41</v>
      </c>
      <c r="D41" s="21" t="s">
        <v>42</v>
      </c>
    </row>
    <row r="42" spans="2:4" x14ac:dyDescent="0.25">
      <c r="B42" s="5" t="s">
        <v>43</v>
      </c>
      <c r="D42" s="21" t="s">
        <v>44</v>
      </c>
    </row>
    <row r="43" spans="2:4" x14ac:dyDescent="0.25">
      <c r="B43" s="5" t="s">
        <v>45</v>
      </c>
      <c r="D43" s="21" t="s">
        <v>46</v>
      </c>
    </row>
    <row r="44" spans="2:4" x14ac:dyDescent="0.25">
      <c r="B44" s="5" t="s">
        <v>47</v>
      </c>
      <c r="D44" s="21" t="s">
        <v>48</v>
      </c>
    </row>
    <row r="45" spans="2:4" x14ac:dyDescent="0.25">
      <c r="B45" s="5" t="s">
        <v>49</v>
      </c>
      <c r="D45" s="21" t="s">
        <v>50</v>
      </c>
    </row>
  </sheetData>
  <mergeCells count="12">
    <mergeCell ref="D1:E1"/>
    <mergeCell ref="F1:G1"/>
    <mergeCell ref="B3:G3"/>
    <mergeCell ref="B27:G27"/>
    <mergeCell ref="B29:G29"/>
    <mergeCell ref="B30:G30"/>
    <mergeCell ref="B32:G32"/>
    <mergeCell ref="B33:G33"/>
    <mergeCell ref="B34:G34"/>
    <mergeCell ref="B35:G35"/>
    <mergeCell ref="B37:G37"/>
    <mergeCell ref="B38:G38"/>
  </mergeCells>
  <hyperlinks>
    <hyperlink ref="F1" r:id="rId1"/>
    <hyperlink ref="B37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3" width="12" customWidth="1"/>
    <col min="4" max="4" width="8" customWidth="1"/>
    <col min="5" max="5" width="10" customWidth="1"/>
    <col min="6" max="8" width="12" customWidth="1"/>
    <col min="9" max="9" width="10" customWidth="1"/>
    <col min="10" max="13" width="12" customWidth="1"/>
    <col min="14" max="14" width="10" customWidth="1"/>
    <col min="15" max="15" width="14" customWidth="1"/>
    <col min="16" max="16" width="25" customWidth="1"/>
  </cols>
  <sheetData>
    <row r="1" ht="30" customHeight="1" spans="1:8" x14ac:dyDescent="0.25">
      <c r="A1" s="22"/>
      <c r="B1" s="22"/>
      <c r="C1" s="23" t="s">
        <v>51</v>
      </c>
      <c r="D1" s="22"/>
      <c r="E1" s="22"/>
      <c r="F1" s="22"/>
      <c r="G1" s="22"/>
      <c r="H1" s="24" t="s">
        <v>52</v>
      </c>
    </row>
    <row r="2" ht="25" customHeight="1" spans="1:16" x14ac:dyDescent="0.25">
      <c r="A2" s="25" t="s">
        <v>53</v>
      </c>
      <c r="B2" s="25" t="s">
        <v>11</v>
      </c>
      <c r="C2" s="25" t="s">
        <v>13</v>
      </c>
      <c r="D2" s="25" t="s">
        <v>54</v>
      </c>
      <c r="E2" s="25" t="s">
        <v>55</v>
      </c>
      <c r="F2" s="25" t="s">
        <v>56</v>
      </c>
      <c r="G2" s="25" t="s">
        <v>57</v>
      </c>
      <c r="H2" s="25" t="s">
        <v>58</v>
      </c>
      <c r="I2" s="25" t="s">
        <v>59</v>
      </c>
      <c r="J2" s="25" t="s">
        <v>60</v>
      </c>
      <c r="K2" s="25" t="s">
        <v>61</v>
      </c>
      <c r="L2" s="25" t="s">
        <v>6</v>
      </c>
      <c r="M2" s="25" t="s">
        <v>4</v>
      </c>
      <c r="N2" s="25" t="s">
        <v>62</v>
      </c>
      <c r="O2" s="25" t="s">
        <v>63</v>
      </c>
      <c r="P2" s="25" t="s">
        <v>64</v>
      </c>
    </row>
    <row r="3" ht="22" customHeight="1" spans="1:16" x14ac:dyDescent="0.25">
      <c r="F3" s="13"/>
      <c r="G3" s="13"/>
      <c r="H3" s="26"/>
      <c r="J3" s="13"/>
      <c r="K3" s="13"/>
      <c r="L3" s="27">
        <f>IF(E3="Long",(G3-F3)*H3,(F3-G3)*H3)</f>
      </c>
      <c r="M3" s="27">
        <f>L3-J3-K3</f>
      </c>
      <c r="N3" s="28">
        <f>IFERROR(M3/(F3*H3),0)</f>
      </c>
    </row>
    <row r="4" ht="22" customHeight="1" spans="1:16" x14ac:dyDescent="0.25">
      <c r="F4" s="13"/>
      <c r="G4" s="13"/>
      <c r="H4" s="26"/>
      <c r="J4" s="13"/>
      <c r="K4" s="13"/>
      <c r="L4" s="27">
        <f>IF(E4="Long",(G4-F4)*H4,(F4-G4)*H4)</f>
      </c>
      <c r="M4" s="27">
        <f>L4-J4-K4</f>
      </c>
      <c r="N4" s="28">
        <f>IFERROR(M4/(F4*H4),0)</f>
      </c>
    </row>
    <row r="5" ht="22" customHeight="1" spans="1:16" x14ac:dyDescent="0.25">
      <c r="F5" s="13"/>
      <c r="G5" s="13"/>
      <c r="H5" s="26"/>
      <c r="J5" s="13"/>
      <c r="K5" s="13"/>
      <c r="L5" s="27">
        <f>IF(E5="Long",(G5-F5)*H5,(F5-G5)*H5)</f>
      </c>
      <c r="M5" s="27">
        <f>L5-J5-K5</f>
      </c>
      <c r="N5" s="28">
        <f>IFERROR(M5/(F5*H5),0)</f>
      </c>
    </row>
    <row r="6" ht="22" customHeight="1" spans="1:16" x14ac:dyDescent="0.25">
      <c r="F6" s="13"/>
      <c r="G6" s="13"/>
      <c r="H6" s="26"/>
      <c r="J6" s="13"/>
      <c r="K6" s="13"/>
      <c r="L6" s="27">
        <f>IF(E6="Long",(G6-F6)*H6,(F6-G6)*H6)</f>
      </c>
      <c r="M6" s="27">
        <f>L6-J6-K6</f>
      </c>
      <c r="N6" s="28">
        <f>IFERROR(M6/(F6*H6),0)</f>
      </c>
    </row>
    <row r="7" ht="22" customHeight="1" spans="1:16" x14ac:dyDescent="0.25">
      <c r="F7" s="13"/>
      <c r="G7" s="13"/>
      <c r="H7" s="26"/>
      <c r="J7" s="13"/>
      <c r="K7" s="13"/>
      <c r="L7" s="27">
        <f>IF(E7="Long",(G7-F7)*H7,(F7-G7)*H7)</f>
      </c>
      <c r="M7" s="27">
        <f>L7-J7-K7</f>
      </c>
      <c r="N7" s="28">
        <f>IFERROR(M7/(F7*H7),0)</f>
      </c>
    </row>
    <row r="8" ht="22" customHeight="1" spans="1:16" x14ac:dyDescent="0.25">
      <c r="F8" s="13"/>
      <c r="G8" s="13"/>
      <c r="H8" s="26"/>
      <c r="J8" s="13"/>
      <c r="K8" s="13"/>
      <c r="L8" s="27">
        <f>IF(E8="Long",(G8-F8)*H8,(F8-G8)*H8)</f>
      </c>
      <c r="M8" s="27">
        <f>L8-J8-K8</f>
      </c>
      <c r="N8" s="28">
        <f>IFERROR(M8/(F8*H8),0)</f>
      </c>
    </row>
    <row r="9" ht="22" customHeight="1" spans="1:16" x14ac:dyDescent="0.25">
      <c r="F9" s="13"/>
      <c r="G9" s="13"/>
      <c r="H9" s="26"/>
      <c r="J9" s="13"/>
      <c r="K9" s="13"/>
      <c r="L9" s="27">
        <f>IF(E9="Long",(G9-F9)*H9,(F9-G9)*H9)</f>
      </c>
      <c r="M9" s="27">
        <f>L9-J9-K9</f>
      </c>
      <c r="N9" s="28">
        <f>IFERROR(M9/(F9*H9),0)</f>
      </c>
    </row>
    <row r="10" ht="22" customHeight="1" spans="1:16" x14ac:dyDescent="0.25">
      <c r="F10" s="13"/>
      <c r="G10" s="13"/>
      <c r="H10" s="26"/>
      <c r="J10" s="13"/>
      <c r="K10" s="13"/>
      <c r="L10" s="27">
        <f>IF(E10="Long",(G10-F10)*H10,(F10-G10)*H10)</f>
      </c>
      <c r="M10" s="27">
        <f>L10-J10-K10</f>
      </c>
      <c r="N10" s="28">
        <f>IFERROR(M10/(F10*H10),0)</f>
      </c>
    </row>
    <row r="11" ht="22" customHeight="1" spans="1:16" x14ac:dyDescent="0.25">
      <c r="F11" s="13"/>
      <c r="G11" s="13"/>
      <c r="H11" s="26"/>
      <c r="J11" s="13"/>
      <c r="K11" s="13"/>
      <c r="L11" s="27">
        <f>IF(E11="Long",(G11-F11)*H11,(F11-G11)*H11)</f>
      </c>
      <c r="M11" s="27">
        <f>L11-J11-K11</f>
      </c>
      <c r="N11" s="28">
        <f>IFERROR(M11/(F11*H11),0)</f>
      </c>
    </row>
    <row r="12" ht="22" customHeight="1" spans="1:16" x14ac:dyDescent="0.25">
      <c r="F12" s="13"/>
      <c r="G12" s="13"/>
      <c r="H12" s="26"/>
      <c r="J12" s="13"/>
      <c r="K12" s="13"/>
      <c r="L12" s="27">
        <f>IF(E12="Long",(G12-F12)*H12,(F12-G12)*H12)</f>
      </c>
      <c r="M12" s="27">
        <f>L12-J12-K12</f>
      </c>
      <c r="N12" s="28">
        <f>IFERROR(M12/(F12*H12),0)</f>
      </c>
    </row>
    <row r="13" ht="22" customHeight="1" spans="1:16" x14ac:dyDescent="0.25">
      <c r="F13" s="13"/>
      <c r="G13" s="13"/>
      <c r="H13" s="26"/>
      <c r="J13" s="13"/>
      <c r="K13" s="13"/>
      <c r="L13" s="27">
        <f>IF(E13="Long",(G13-F13)*H13,(F13-G13)*H13)</f>
      </c>
      <c r="M13" s="27">
        <f>L13-J13-K13</f>
      </c>
      <c r="N13" s="28">
        <f>IFERROR(M13/(F13*H13),0)</f>
      </c>
    </row>
    <row r="14" ht="22" customHeight="1" spans="1:16" x14ac:dyDescent="0.25">
      <c r="F14" s="13"/>
      <c r="G14" s="13"/>
      <c r="H14" s="26"/>
      <c r="J14" s="13"/>
      <c r="K14" s="13"/>
      <c r="L14" s="27">
        <f>IF(E14="Long",(G14-F14)*H14,(F14-G14)*H14)</f>
      </c>
      <c r="M14" s="27">
        <f>L14-J14-K14</f>
      </c>
      <c r="N14" s="28">
        <f>IFERROR(M14/(F14*H14),0)</f>
      </c>
    </row>
    <row r="15" ht="22" customHeight="1" spans="1:16" x14ac:dyDescent="0.25">
      <c r="F15" s="13"/>
      <c r="G15" s="13"/>
      <c r="H15" s="26"/>
      <c r="J15" s="13"/>
      <c r="K15" s="13"/>
      <c r="L15" s="27">
        <f>IF(E15="Long",(G15-F15)*H15,(F15-G15)*H15)</f>
      </c>
      <c r="M15" s="27">
        <f>L15-J15-K15</f>
      </c>
      <c r="N15" s="28">
        <f>IFERROR(M15/(F15*H15),0)</f>
      </c>
    </row>
    <row r="16" ht="22" customHeight="1" spans="1:16" x14ac:dyDescent="0.25">
      <c r="F16" s="13"/>
      <c r="G16" s="13"/>
      <c r="H16" s="26"/>
      <c r="J16" s="13"/>
      <c r="K16" s="13"/>
      <c r="L16" s="27">
        <f>IF(E16="Long",(G16-F16)*H16,(F16-G16)*H16)</f>
      </c>
      <c r="M16" s="27">
        <f>L16-J16-K16</f>
      </c>
      <c r="N16" s="28">
        <f>IFERROR(M16/(F16*H16),0)</f>
      </c>
    </row>
    <row r="17" ht="22" customHeight="1" spans="1:16" x14ac:dyDescent="0.25">
      <c r="F17" s="13"/>
      <c r="G17" s="13"/>
      <c r="H17" s="26"/>
      <c r="J17" s="13"/>
      <c r="K17" s="13"/>
      <c r="L17" s="27">
        <f>IF(E17="Long",(G17-F17)*H17,(F17-G17)*H17)</f>
      </c>
      <c r="M17" s="27">
        <f>L17-J17-K17</f>
      </c>
      <c r="N17" s="28">
        <f>IFERROR(M17/(F17*H17),0)</f>
      </c>
    </row>
    <row r="18" ht="22" customHeight="1" spans="1:16" x14ac:dyDescent="0.25">
      <c r="F18" s="13"/>
      <c r="G18" s="13"/>
      <c r="H18" s="26"/>
      <c r="J18" s="13"/>
      <c r="K18" s="13"/>
      <c r="L18" s="27">
        <f>IF(E18="Long",(G18-F18)*H18,(F18-G18)*H18)</f>
      </c>
      <c r="M18" s="27">
        <f>L18-J18-K18</f>
      </c>
      <c r="N18" s="28">
        <f>IFERROR(M18/(F18*H18),0)</f>
      </c>
    </row>
    <row r="19" ht="22" customHeight="1" spans="1:16" x14ac:dyDescent="0.25">
      <c r="F19" s="13"/>
      <c r="G19" s="13"/>
      <c r="H19" s="26"/>
      <c r="J19" s="13"/>
      <c r="K19" s="13"/>
      <c r="L19" s="27">
        <f>IF(E19="Long",(G19-F19)*H19,(F19-G19)*H19)</f>
      </c>
      <c r="M19" s="27">
        <f>L19-J19-K19</f>
      </c>
      <c r="N19" s="28">
        <f>IFERROR(M19/(F19*H19),0)</f>
      </c>
    </row>
    <row r="20" ht="22" customHeight="1" spans="1:16" x14ac:dyDescent="0.25">
      <c r="F20" s="13"/>
      <c r="G20" s="13"/>
      <c r="H20" s="26"/>
      <c r="J20" s="13"/>
      <c r="K20" s="13"/>
      <c r="L20" s="27">
        <f>IF(E20="Long",(G20-F20)*H20,(F20-G20)*H20)</f>
      </c>
      <c r="M20" s="27">
        <f>L20-J20-K20</f>
      </c>
      <c r="N20" s="28">
        <f>IFERROR(M20/(F20*H20),0)</f>
      </c>
    </row>
    <row r="21" ht="22" customHeight="1" spans="1:16" x14ac:dyDescent="0.25">
      <c r="F21" s="13"/>
      <c r="G21" s="13"/>
      <c r="H21" s="26"/>
      <c r="J21" s="13"/>
      <c r="K21" s="13"/>
      <c r="L21" s="27">
        <f>IF(E21="Long",(G21-F21)*H21,(F21-G21)*H21)</f>
      </c>
      <c r="M21" s="27">
        <f>L21-J21-K21</f>
      </c>
      <c r="N21" s="28">
        <f>IFERROR(M21/(F21*H21),0)</f>
      </c>
    </row>
    <row r="22" ht="22" customHeight="1" spans="1:16" x14ac:dyDescent="0.25">
      <c r="F22" s="13"/>
      <c r="G22" s="13"/>
      <c r="H22" s="26"/>
      <c r="J22" s="13"/>
      <c r="K22" s="13"/>
      <c r="L22" s="27">
        <f>IF(E22="Long",(G22-F22)*H22,(F22-G22)*H22)</f>
      </c>
      <c r="M22" s="27">
        <f>L22-J22-K22</f>
      </c>
      <c r="N22" s="28">
        <f>IFERROR(M22/(F22*H22),0)</f>
      </c>
    </row>
    <row r="23" ht="22" customHeight="1" spans="1:16" x14ac:dyDescent="0.25">
      <c r="F23" s="13"/>
      <c r="G23" s="13"/>
      <c r="H23" s="26"/>
      <c r="J23" s="13"/>
      <c r="K23" s="13"/>
      <c r="L23" s="27">
        <f>IF(E23="Long",(G23-F23)*H23,(F23-G23)*H23)</f>
      </c>
      <c r="M23" s="27">
        <f>L23-J23-K23</f>
      </c>
      <c r="N23" s="28">
        <f>IFERROR(M23/(F23*H23),0)</f>
      </c>
    </row>
    <row r="24" ht="22" customHeight="1" spans="1:16" x14ac:dyDescent="0.25">
      <c r="F24" s="13"/>
      <c r="G24" s="13"/>
      <c r="H24" s="26"/>
      <c r="J24" s="13"/>
      <c r="K24" s="13"/>
      <c r="L24" s="27">
        <f>IF(E24="Long",(G24-F24)*H24,(F24-G24)*H24)</f>
      </c>
      <c r="M24" s="27">
        <f>L24-J24-K24</f>
      </c>
      <c r="N24" s="28">
        <f>IFERROR(M24/(F24*H24),0)</f>
      </c>
    </row>
    <row r="25" ht="22" customHeight="1" spans="1:16" x14ac:dyDescent="0.25">
      <c r="F25" s="13"/>
      <c r="G25" s="13"/>
      <c r="H25" s="26"/>
      <c r="J25" s="13"/>
      <c r="K25" s="13"/>
      <c r="L25" s="27">
        <f>IF(E25="Long",(G25-F25)*H25,(F25-G25)*H25)</f>
      </c>
      <c r="M25" s="27">
        <f>L25-J25-K25</f>
      </c>
      <c r="N25" s="28">
        <f>IFERROR(M25/(F25*H25),0)</f>
      </c>
    </row>
    <row r="26" ht="22" customHeight="1" spans="1:16" x14ac:dyDescent="0.25">
      <c r="F26" s="13"/>
      <c r="G26" s="13"/>
      <c r="H26" s="26"/>
      <c r="J26" s="13"/>
      <c r="K26" s="13"/>
      <c r="L26" s="27">
        <f>IF(E26="Long",(G26-F26)*H26,(F26-G26)*H26)</f>
      </c>
      <c r="M26" s="27">
        <f>L26-J26-K26</f>
      </c>
      <c r="N26" s="28">
        <f>IFERROR(M26/(F26*H26),0)</f>
      </c>
    </row>
    <row r="27" ht="22" customHeight="1" spans="1:16" x14ac:dyDescent="0.25">
      <c r="F27" s="13"/>
      <c r="G27" s="13"/>
      <c r="H27" s="26"/>
      <c r="J27" s="13"/>
      <c r="K27" s="13"/>
      <c r="L27" s="27">
        <f>IF(E27="Long",(G27-F27)*H27,(F27-G27)*H27)</f>
      </c>
      <c r="M27" s="27">
        <f>L27-J27-K27</f>
      </c>
      <c r="N27" s="28">
        <f>IFERROR(M27/(F27*H27),0)</f>
      </c>
    </row>
    <row r="28" ht="22" customHeight="1" spans="1:16" x14ac:dyDescent="0.25">
      <c r="F28" s="13"/>
      <c r="G28" s="13"/>
      <c r="H28" s="26"/>
      <c r="J28" s="13"/>
      <c r="K28" s="13"/>
      <c r="L28" s="27">
        <f>IF(E28="Long",(G28-F28)*H28,(F28-G28)*H28)</f>
      </c>
      <c r="M28" s="27">
        <f>L28-J28-K28</f>
      </c>
      <c r="N28" s="28">
        <f>IFERROR(M28/(F28*H28),0)</f>
      </c>
    </row>
    <row r="29" ht="22" customHeight="1" spans="1:16" x14ac:dyDescent="0.25">
      <c r="F29" s="13"/>
      <c r="G29" s="13"/>
      <c r="H29" s="26"/>
      <c r="J29" s="13"/>
      <c r="K29" s="13"/>
      <c r="L29" s="27">
        <f>IF(E29="Long",(G29-F29)*H29,(F29-G29)*H29)</f>
      </c>
      <c r="M29" s="27">
        <f>L29-J29-K29</f>
      </c>
      <c r="N29" s="28">
        <f>IFERROR(M29/(F29*H29),0)</f>
      </c>
    </row>
    <row r="30" ht="22" customHeight="1" spans="1:16" x14ac:dyDescent="0.25">
      <c r="F30" s="13"/>
      <c r="G30" s="13"/>
      <c r="H30" s="26"/>
      <c r="J30" s="13"/>
      <c r="K30" s="13"/>
      <c r="L30" s="27">
        <f>IF(E30="Long",(G30-F30)*H30,(F30-G30)*H30)</f>
      </c>
      <c r="M30" s="27">
        <f>L30-J30-K30</f>
      </c>
      <c r="N30" s="28">
        <f>IFERROR(M30/(F30*H30),0)</f>
      </c>
    </row>
    <row r="31" ht="22" customHeight="1" spans="1:16" x14ac:dyDescent="0.25">
      <c r="F31" s="13"/>
      <c r="G31" s="13"/>
      <c r="H31" s="26"/>
      <c r="J31" s="13"/>
      <c r="K31" s="13"/>
      <c r="L31" s="27">
        <f>IF(E31="Long",(G31-F31)*H31,(F31-G31)*H31)</f>
      </c>
      <c r="M31" s="27">
        <f>L31-J31-K31</f>
      </c>
      <c r="N31" s="28">
        <f>IFERROR(M31/(F31*H31),0)</f>
      </c>
    </row>
    <row r="32" ht="22" customHeight="1" spans="1:16" x14ac:dyDescent="0.25">
      <c r="F32" s="13"/>
      <c r="G32" s="13"/>
      <c r="H32" s="26"/>
      <c r="J32" s="13"/>
      <c r="K32" s="13"/>
      <c r="L32" s="27">
        <f>IF(E32="Long",(G32-F32)*H32,(F32-G32)*H32)</f>
      </c>
      <c r="M32" s="27">
        <f>L32-J32-K32</f>
      </c>
      <c r="N32" s="28">
        <f>IFERROR(M32/(F32*H32),0)</f>
      </c>
    </row>
    <row r="33" ht="22" customHeight="1" spans="1:16" x14ac:dyDescent="0.25">
      <c r="F33" s="13"/>
      <c r="G33" s="13"/>
      <c r="H33" s="26"/>
      <c r="J33" s="13"/>
      <c r="K33" s="13"/>
      <c r="L33" s="27">
        <f>IF(E33="Long",(G33-F33)*H33,(F33-G33)*H33)</f>
      </c>
      <c r="M33" s="27">
        <f>L33-J33-K33</f>
      </c>
      <c r="N33" s="28">
        <f>IFERROR(M33/(F33*H33),0)</f>
      </c>
    </row>
    <row r="34" ht="22" customHeight="1" spans="1:16" x14ac:dyDescent="0.25">
      <c r="F34" s="13"/>
      <c r="G34" s="13"/>
      <c r="H34" s="26"/>
      <c r="J34" s="13"/>
      <c r="K34" s="13"/>
      <c r="L34" s="27">
        <f>IF(E34="Long",(G34-F34)*H34,(F34-G34)*H34)</f>
      </c>
      <c r="M34" s="27">
        <f>L34-J34-K34</f>
      </c>
      <c r="N34" s="28">
        <f>IFERROR(M34/(F34*H34),0)</f>
      </c>
    </row>
    <row r="35" ht="22" customHeight="1" spans="1:16" x14ac:dyDescent="0.25">
      <c r="F35" s="13"/>
      <c r="G35" s="13"/>
      <c r="H35" s="26"/>
      <c r="J35" s="13"/>
      <c r="K35" s="13"/>
      <c r="L35" s="27">
        <f>IF(E35="Long",(G35-F35)*H35,(F35-G35)*H35)</f>
      </c>
      <c r="M35" s="27">
        <f>L35-J35-K35</f>
      </c>
      <c r="N35" s="28">
        <f>IFERROR(M35/(F35*H35),0)</f>
      </c>
    </row>
    <row r="36" ht="22" customHeight="1" spans="1:16" x14ac:dyDescent="0.25">
      <c r="F36" s="13"/>
      <c r="G36" s="13"/>
      <c r="H36" s="26"/>
      <c r="J36" s="13"/>
      <c r="K36" s="13"/>
      <c r="L36" s="27">
        <f>IF(E36="Long",(G36-F36)*H36,(F36-G36)*H36)</f>
      </c>
      <c r="M36" s="27">
        <f>L36-J36-K36</f>
      </c>
      <c r="N36" s="28">
        <f>IFERROR(M36/(F36*H36),0)</f>
      </c>
    </row>
    <row r="37" ht="22" customHeight="1" spans="1:16" x14ac:dyDescent="0.25">
      <c r="F37" s="13"/>
      <c r="G37" s="13"/>
      <c r="H37" s="26"/>
      <c r="J37" s="13"/>
      <c r="K37" s="13"/>
      <c r="L37" s="27">
        <f>IF(E37="Long",(G37-F37)*H37,(F37-G37)*H37)</f>
      </c>
      <c r="M37" s="27">
        <f>L37-J37-K37</f>
      </c>
      <c r="N37" s="28">
        <f>IFERROR(M37/(F37*H37),0)</f>
      </c>
    </row>
    <row r="38" ht="22" customHeight="1" spans="1:16" x14ac:dyDescent="0.25">
      <c r="F38" s="13"/>
      <c r="G38" s="13"/>
      <c r="H38" s="26"/>
      <c r="J38" s="13"/>
      <c r="K38" s="13"/>
      <c r="L38" s="27">
        <f>IF(E38="Long",(G38-F38)*H38,(F38-G38)*H38)</f>
      </c>
      <c r="M38" s="27">
        <f>L38-J38-K38</f>
      </c>
      <c r="N38" s="28">
        <f>IFERROR(M38/(F38*H38),0)</f>
      </c>
    </row>
    <row r="39" ht="22" customHeight="1" spans="1:16" x14ac:dyDescent="0.25">
      <c r="F39" s="13"/>
      <c r="G39" s="13"/>
      <c r="H39" s="26"/>
      <c r="J39" s="13"/>
      <c r="K39" s="13"/>
      <c r="L39" s="27">
        <f>IF(E39="Long",(G39-F39)*H39,(F39-G39)*H39)</f>
      </c>
      <c r="M39" s="27">
        <f>L39-J39-K39</f>
      </c>
      <c r="N39" s="28">
        <f>IFERROR(M39/(F39*H39),0)</f>
      </c>
    </row>
    <row r="40" ht="22" customHeight="1" spans="1:16" x14ac:dyDescent="0.25">
      <c r="F40" s="13"/>
      <c r="G40" s="13"/>
      <c r="H40" s="26"/>
      <c r="J40" s="13"/>
      <c r="K40" s="13"/>
      <c r="L40" s="27">
        <f>IF(E40="Long",(G40-F40)*H40,(F40-G40)*H40)</f>
      </c>
      <c r="M40" s="27">
        <f>L40-J40-K40</f>
      </c>
      <c r="N40" s="28">
        <f>IFERROR(M40/(F40*H40),0)</f>
      </c>
    </row>
    <row r="41" ht="22" customHeight="1" spans="1:16" x14ac:dyDescent="0.25">
      <c r="F41" s="13"/>
      <c r="G41" s="13"/>
      <c r="H41" s="26"/>
      <c r="J41" s="13"/>
      <c r="K41" s="13"/>
      <c r="L41" s="27">
        <f>IF(E41="Long",(G41-F41)*H41,(F41-G41)*H41)</f>
      </c>
      <c r="M41" s="27">
        <f>L41-J41-K41</f>
      </c>
      <c r="N41" s="28">
        <f>IFERROR(M41/(F41*H41),0)</f>
      </c>
    </row>
    <row r="42" ht="22" customHeight="1" spans="1:16" x14ac:dyDescent="0.25">
      <c r="F42" s="13"/>
      <c r="G42" s="13"/>
      <c r="H42" s="26"/>
      <c r="J42" s="13"/>
      <c r="K42" s="13"/>
      <c r="L42" s="27">
        <f>IF(E42="Long",(G42-F42)*H42,(F42-G42)*H42)</f>
      </c>
      <c r="M42" s="27">
        <f>L42-J42-K42</f>
      </c>
      <c r="N42" s="28">
        <f>IFERROR(M42/(F42*H42),0)</f>
      </c>
    </row>
    <row r="43" ht="22" customHeight="1" spans="1:16" x14ac:dyDescent="0.25">
      <c r="F43" s="13"/>
      <c r="G43" s="13"/>
      <c r="H43" s="26"/>
      <c r="J43" s="13"/>
      <c r="K43" s="13"/>
      <c r="L43" s="27">
        <f>IF(E43="Long",(G43-F43)*H43,(F43-G43)*H43)</f>
      </c>
      <c r="M43" s="27">
        <f>L43-J43-K43</f>
      </c>
      <c r="N43" s="28">
        <f>IFERROR(M43/(F43*H43),0)</f>
      </c>
    </row>
    <row r="44" ht="22" customHeight="1" spans="1:16" x14ac:dyDescent="0.25">
      <c r="F44" s="13"/>
      <c r="G44" s="13"/>
      <c r="H44" s="26"/>
      <c r="J44" s="13"/>
      <c r="K44" s="13"/>
      <c r="L44" s="27">
        <f>IF(E44="Long",(G44-F44)*H44,(F44-G44)*H44)</f>
      </c>
      <c r="M44" s="27">
        <f>L44-J44-K44</f>
      </c>
      <c r="N44" s="28">
        <f>IFERROR(M44/(F44*H44),0)</f>
      </c>
    </row>
    <row r="45" ht="22" customHeight="1" spans="1:16" x14ac:dyDescent="0.25">
      <c r="F45" s="13"/>
      <c r="G45" s="13"/>
      <c r="H45" s="26"/>
      <c r="J45" s="13"/>
      <c r="K45" s="13"/>
      <c r="L45" s="27">
        <f>IF(E45="Long",(G45-F45)*H45,(F45-G45)*H45)</f>
      </c>
      <c r="M45" s="27">
        <f>L45-J45-K45</f>
      </c>
      <c r="N45" s="28">
        <f>IFERROR(M45/(F45*H45),0)</f>
      </c>
    </row>
    <row r="46" ht="22" customHeight="1" spans="1:16" x14ac:dyDescent="0.25">
      <c r="F46" s="13"/>
      <c r="G46" s="13"/>
      <c r="H46" s="26"/>
      <c r="J46" s="13"/>
      <c r="K46" s="13"/>
      <c r="L46" s="27">
        <f>IF(E46="Long",(G46-F46)*H46,(F46-G46)*H46)</f>
      </c>
      <c r="M46" s="27">
        <f>L46-J46-K46</f>
      </c>
      <c r="N46" s="28">
        <f>IFERROR(M46/(F46*H46),0)</f>
      </c>
    </row>
    <row r="47" ht="22" customHeight="1" spans="1:16" x14ac:dyDescent="0.25">
      <c r="F47" s="13"/>
      <c r="G47" s="13"/>
      <c r="H47" s="26"/>
      <c r="J47" s="13"/>
      <c r="K47" s="13"/>
      <c r="L47" s="27">
        <f>IF(E47="Long",(G47-F47)*H47,(F47-G47)*H47)</f>
      </c>
      <c r="M47" s="27">
        <f>L47-J47-K47</f>
      </c>
      <c r="N47" s="28">
        <f>IFERROR(M47/(F47*H47),0)</f>
      </c>
    </row>
    <row r="48" ht="22" customHeight="1" spans="1:16" x14ac:dyDescent="0.25">
      <c r="F48" s="13"/>
      <c r="G48" s="13"/>
      <c r="H48" s="26"/>
      <c r="J48" s="13"/>
      <c r="K48" s="13"/>
      <c r="L48" s="27">
        <f>IF(E48="Long",(G48-F48)*H48,(F48-G48)*H48)</f>
      </c>
      <c r="M48" s="27">
        <f>L48-J48-K48</f>
      </c>
      <c r="N48" s="28">
        <f>IFERROR(M48/(F48*H48),0)</f>
      </c>
    </row>
    <row r="49" ht="22" customHeight="1" spans="1:16" x14ac:dyDescent="0.25">
      <c r="F49" s="13"/>
      <c r="G49" s="13"/>
      <c r="H49" s="26"/>
      <c r="J49" s="13"/>
      <c r="K49" s="13"/>
      <c r="L49" s="27">
        <f>IF(E49="Long",(G49-F49)*H49,(F49-G49)*H49)</f>
      </c>
      <c r="M49" s="27">
        <f>L49-J49-K49</f>
      </c>
      <c r="N49" s="28">
        <f>IFERROR(M49/(F49*H49),0)</f>
      </c>
    </row>
    <row r="50" ht="22" customHeight="1" spans="1:16" x14ac:dyDescent="0.25">
      <c r="F50" s="13"/>
      <c r="G50" s="13"/>
      <c r="H50" s="26"/>
      <c r="J50" s="13"/>
      <c r="K50" s="13"/>
      <c r="L50" s="27">
        <f>IF(E50="Long",(G50-F50)*H50,(F50-G50)*H50)</f>
      </c>
      <c r="M50" s="27">
        <f>L50-J50-K50</f>
      </c>
      <c r="N50" s="28">
        <f>IFERROR(M50/(F50*H50),0)</f>
      </c>
    </row>
    <row r="51" ht="22" customHeight="1" spans="1:16" x14ac:dyDescent="0.25">
      <c r="F51" s="13"/>
      <c r="G51" s="13"/>
      <c r="H51" s="26"/>
      <c r="J51" s="13"/>
      <c r="K51" s="13"/>
      <c r="L51" s="27">
        <f>IF(E51="Long",(G51-F51)*H51,(F51-G51)*H51)</f>
      </c>
      <c r="M51" s="27">
        <f>L51-J51-K51</f>
      </c>
      <c r="N51" s="28">
        <f>IFERROR(M51/(F51*H51),0)</f>
      </c>
    </row>
    <row r="52" ht="22" customHeight="1" spans="1:16" x14ac:dyDescent="0.25">
      <c r="F52" s="13"/>
      <c r="G52" s="13"/>
      <c r="H52" s="26"/>
      <c r="J52" s="13"/>
      <c r="K52" s="13"/>
      <c r="L52" s="27">
        <f>IF(E52="Long",(G52-F52)*H52,(F52-G52)*H52)</f>
      </c>
      <c r="M52" s="27">
        <f>L52-J52-K52</f>
      </c>
      <c r="N52" s="28">
        <f>IFERROR(M52/(F52*H52),0)</f>
      </c>
    </row>
    <row r="53" ht="22" customHeight="1" spans="1:16" x14ac:dyDescent="0.25">
      <c r="F53" s="13"/>
      <c r="G53" s="13"/>
      <c r="H53" s="26"/>
      <c r="J53" s="13"/>
      <c r="K53" s="13"/>
      <c r="L53" s="27">
        <f>IF(E53="Long",(G53-F53)*H53,(F53-G53)*H53)</f>
      </c>
      <c r="M53" s="27">
        <f>L53-J53-K53</f>
      </c>
      <c r="N53" s="28">
        <f>IFERROR(M53/(F53*H53),0)</f>
      </c>
    </row>
    <row r="54" ht="22" customHeight="1" spans="1:16" x14ac:dyDescent="0.25">
      <c r="F54" s="13"/>
      <c r="G54" s="13"/>
      <c r="H54" s="26"/>
      <c r="J54" s="13"/>
      <c r="K54" s="13"/>
      <c r="L54" s="27">
        <f>IF(E54="Long",(G54-F54)*H54,(F54-G54)*H54)</f>
      </c>
      <c r="M54" s="27">
        <f>L54-J54-K54</f>
      </c>
      <c r="N54" s="28">
        <f>IFERROR(M54/(F54*H54),0)</f>
      </c>
    </row>
    <row r="55" ht="22" customHeight="1" spans="1:16" x14ac:dyDescent="0.25">
      <c r="F55" s="13"/>
      <c r="G55" s="13"/>
      <c r="H55" s="26"/>
      <c r="J55" s="13"/>
      <c r="K55" s="13"/>
      <c r="L55" s="27">
        <f>IF(E55="Long",(G55-F55)*H55,(F55-G55)*H55)</f>
      </c>
      <c r="M55" s="27">
        <f>L55-J55-K55</f>
      </c>
      <c r="N55" s="28">
        <f>IFERROR(M55/(F55*H55),0)</f>
      </c>
    </row>
    <row r="56" ht="22" customHeight="1" spans="1:16" x14ac:dyDescent="0.25">
      <c r="F56" s="13"/>
      <c r="G56" s="13"/>
      <c r="H56" s="26"/>
      <c r="J56" s="13"/>
      <c r="K56" s="13"/>
      <c r="L56" s="27">
        <f>IF(E56="Long",(G56-F56)*H56,(F56-G56)*H56)</f>
      </c>
      <c r="M56" s="27">
        <f>L56-J56-K56</f>
      </c>
      <c r="N56" s="28">
        <f>IFERROR(M56/(F56*H56),0)</f>
      </c>
    </row>
    <row r="57" ht="22" customHeight="1" spans="1:16" x14ac:dyDescent="0.25">
      <c r="F57" s="13"/>
      <c r="G57" s="13"/>
      <c r="H57" s="26"/>
      <c r="J57" s="13"/>
      <c r="K57" s="13"/>
      <c r="L57" s="27">
        <f>IF(E57="Long",(G57-F57)*H57,(F57-G57)*H57)</f>
      </c>
      <c r="M57" s="27">
        <f>L57-J57-K57</f>
      </c>
      <c r="N57" s="28">
        <f>IFERROR(M57/(F57*H57),0)</f>
      </c>
    </row>
    <row r="58" ht="22" customHeight="1" spans="1:16" x14ac:dyDescent="0.25">
      <c r="F58" s="13"/>
      <c r="G58" s="13"/>
      <c r="H58" s="26"/>
      <c r="J58" s="13"/>
      <c r="K58" s="13"/>
      <c r="L58" s="27">
        <f>IF(E58="Long",(G58-F58)*H58,(F58-G58)*H58)</f>
      </c>
      <c r="M58" s="27">
        <f>L58-J58-K58</f>
      </c>
      <c r="N58" s="28">
        <f>IFERROR(M58/(F58*H58),0)</f>
      </c>
    </row>
    <row r="59" ht="22" customHeight="1" spans="1:16" x14ac:dyDescent="0.25">
      <c r="F59" s="13"/>
      <c r="G59" s="13"/>
      <c r="H59" s="26"/>
      <c r="J59" s="13"/>
      <c r="K59" s="13"/>
      <c r="L59" s="27">
        <f>IF(E59="Long",(G59-F59)*H59,(F59-G59)*H59)</f>
      </c>
      <c r="M59" s="27">
        <f>L59-J59-K59</f>
      </c>
      <c r="N59" s="28">
        <f>IFERROR(M59/(F59*H59),0)</f>
      </c>
    </row>
    <row r="60" ht="22" customHeight="1" spans="1:16" x14ac:dyDescent="0.25">
      <c r="F60" s="13"/>
      <c r="G60" s="13"/>
      <c r="H60" s="26"/>
      <c r="J60" s="13"/>
      <c r="K60" s="13"/>
      <c r="L60" s="27">
        <f>IF(E60="Long",(G60-F60)*H60,(F60-G60)*H60)</f>
      </c>
      <c r="M60" s="27">
        <f>L60-J60-K60</f>
      </c>
      <c r="N60" s="28">
        <f>IFERROR(M60/(F60*H60),0)</f>
      </c>
    </row>
    <row r="61" ht="22" customHeight="1" spans="1:16" x14ac:dyDescent="0.25">
      <c r="F61" s="13"/>
      <c r="G61" s="13"/>
      <c r="H61" s="26"/>
      <c r="J61" s="13"/>
      <c r="K61" s="13"/>
      <c r="L61" s="27">
        <f>IF(E61="Long",(G61-F61)*H61,(F61-G61)*H61)</f>
      </c>
      <c r="M61" s="27">
        <f>L61-J61-K61</f>
      </c>
      <c r="N61" s="28">
        <f>IFERROR(M61/(F61*H61),0)</f>
      </c>
    </row>
    <row r="62" ht="22" customHeight="1" spans="1:16" x14ac:dyDescent="0.25">
      <c r="F62" s="13"/>
      <c r="G62" s="13"/>
      <c r="H62" s="26"/>
      <c r="J62" s="13"/>
      <c r="K62" s="13"/>
      <c r="L62" s="27">
        <f>IF(E62="Long",(G62-F62)*H62,(F62-G62)*H62)</f>
      </c>
      <c r="M62" s="27">
        <f>L62-J62-K62</f>
      </c>
      <c r="N62" s="28">
        <f>IFERROR(M62/(F62*H62),0)</f>
      </c>
    </row>
    <row r="63" ht="22" customHeight="1" spans="1:16" x14ac:dyDescent="0.25">
      <c r="F63" s="13"/>
      <c r="G63" s="13"/>
      <c r="H63" s="26"/>
      <c r="J63" s="13"/>
      <c r="K63" s="13"/>
      <c r="L63" s="27">
        <f>IF(E63="Long",(G63-F63)*H63,(F63-G63)*H63)</f>
      </c>
      <c r="M63" s="27">
        <f>L63-J63-K63</f>
      </c>
      <c r="N63" s="28">
        <f>IFERROR(M63/(F63*H63),0)</f>
      </c>
    </row>
    <row r="64" ht="22" customHeight="1" spans="1:16" x14ac:dyDescent="0.25">
      <c r="F64" s="13"/>
      <c r="G64" s="13"/>
      <c r="H64" s="26"/>
      <c r="J64" s="13"/>
      <c r="K64" s="13"/>
      <c r="L64" s="27">
        <f>IF(E64="Long",(G64-F64)*H64,(F64-G64)*H64)</f>
      </c>
      <c r="M64" s="27">
        <f>L64-J64-K64</f>
      </c>
      <c r="N64" s="28">
        <f>IFERROR(M64/(F64*H64),0)</f>
      </c>
    </row>
    <row r="65" ht="22" customHeight="1" spans="1:16" x14ac:dyDescent="0.25">
      <c r="F65" s="13"/>
      <c r="G65" s="13"/>
      <c r="H65" s="26"/>
      <c r="J65" s="13"/>
      <c r="K65" s="13"/>
      <c r="L65" s="27">
        <f>IF(E65="Long",(G65-F65)*H65,(F65-G65)*H65)</f>
      </c>
      <c r="M65" s="27">
        <f>L65-J65-K65</f>
      </c>
      <c r="N65" s="28">
        <f>IFERROR(M65/(F65*H65),0)</f>
      </c>
    </row>
    <row r="66" ht="22" customHeight="1" spans="1:16" x14ac:dyDescent="0.25">
      <c r="F66" s="13"/>
      <c r="G66" s="13"/>
      <c r="H66" s="26"/>
      <c r="J66" s="13"/>
      <c r="K66" s="13"/>
      <c r="L66" s="27">
        <f>IF(E66="Long",(G66-F66)*H66,(F66-G66)*H66)</f>
      </c>
      <c r="M66" s="27">
        <f>L66-J66-K66</f>
      </c>
      <c r="N66" s="28">
        <f>IFERROR(M66/(F66*H66),0)</f>
      </c>
    </row>
    <row r="67" ht="22" customHeight="1" spans="1:16" x14ac:dyDescent="0.25">
      <c r="F67" s="13"/>
      <c r="G67" s="13"/>
      <c r="H67" s="26"/>
      <c r="J67" s="13"/>
      <c r="K67" s="13"/>
      <c r="L67" s="27">
        <f>IF(E67="Long",(G67-F67)*H67,(F67-G67)*H67)</f>
      </c>
      <c r="M67" s="27">
        <f>L67-J67-K67</f>
      </c>
      <c r="N67" s="28">
        <f>IFERROR(M67/(F67*H67),0)</f>
      </c>
    </row>
    <row r="68" ht="22" customHeight="1" spans="1:16" x14ac:dyDescent="0.25">
      <c r="F68" s="13"/>
      <c r="G68" s="13"/>
      <c r="H68" s="26"/>
      <c r="J68" s="13"/>
      <c r="K68" s="13"/>
      <c r="L68" s="27">
        <f>IF(E68="Long",(G68-F68)*H68,(F68-G68)*H68)</f>
      </c>
      <c r="M68" s="27">
        <f>L68-J68-K68</f>
      </c>
      <c r="N68" s="28">
        <f>IFERROR(M68/(F68*H68),0)</f>
      </c>
    </row>
    <row r="69" ht="22" customHeight="1" spans="1:16" x14ac:dyDescent="0.25">
      <c r="F69" s="13"/>
      <c r="G69" s="13"/>
      <c r="H69" s="26"/>
      <c r="J69" s="13"/>
      <c r="K69" s="13"/>
      <c r="L69" s="27">
        <f>IF(E69="Long",(G69-F69)*H69,(F69-G69)*H69)</f>
      </c>
      <c r="M69" s="27">
        <f>L69-J69-K69</f>
      </c>
      <c r="N69" s="28">
        <f>IFERROR(M69/(F69*H69),0)</f>
      </c>
    </row>
    <row r="70" ht="22" customHeight="1" spans="1:16" x14ac:dyDescent="0.25">
      <c r="F70" s="13"/>
      <c r="G70" s="13"/>
      <c r="H70" s="26"/>
      <c r="J70" s="13"/>
      <c r="K70" s="13"/>
      <c r="L70" s="27">
        <f>IF(E70="Long",(G70-F70)*H70,(F70-G70)*H70)</f>
      </c>
      <c r="M70" s="27">
        <f>L70-J70-K70</f>
      </c>
      <c r="N70" s="28">
        <f>IFERROR(M70/(F70*H70),0)</f>
      </c>
    </row>
    <row r="71" ht="22" customHeight="1" spans="1:16" x14ac:dyDescent="0.25">
      <c r="F71" s="13"/>
      <c r="G71" s="13"/>
      <c r="H71" s="26"/>
      <c r="J71" s="13"/>
      <c r="K71" s="13"/>
      <c r="L71" s="27">
        <f>IF(E71="Long",(G71-F71)*H71,(F71-G71)*H71)</f>
      </c>
      <c r="M71" s="27">
        <f>L71-J71-K71</f>
      </c>
      <c r="N71" s="28">
        <f>IFERROR(M71/(F71*H71),0)</f>
      </c>
    </row>
    <row r="72" ht="22" customHeight="1" spans="1:16" x14ac:dyDescent="0.25">
      <c r="F72" s="13"/>
      <c r="G72" s="13"/>
      <c r="H72" s="26"/>
      <c r="J72" s="13"/>
      <c r="K72" s="13"/>
      <c r="L72" s="27">
        <f>IF(E72="Long",(G72-F72)*H72,(F72-G72)*H72)</f>
      </c>
      <c r="M72" s="27">
        <f>L72-J72-K72</f>
      </c>
      <c r="N72" s="28">
        <f>IFERROR(M72/(F72*H72),0)</f>
      </c>
    </row>
    <row r="73" ht="22" customHeight="1" spans="1:16" x14ac:dyDescent="0.25">
      <c r="F73" s="13"/>
      <c r="G73" s="13"/>
      <c r="H73" s="26"/>
      <c r="J73" s="13"/>
      <c r="K73" s="13"/>
      <c r="L73" s="27">
        <f>IF(E73="Long",(G73-F73)*H73,(F73-G73)*H73)</f>
      </c>
      <c r="M73" s="27">
        <f>L73-J73-K73</f>
      </c>
      <c r="N73" s="28">
        <f>IFERROR(M73/(F73*H73),0)</f>
      </c>
    </row>
    <row r="74" ht="22" customHeight="1" spans="1:16" x14ac:dyDescent="0.25">
      <c r="F74" s="13"/>
      <c r="G74" s="13"/>
      <c r="H74" s="26"/>
      <c r="J74" s="13"/>
      <c r="K74" s="13"/>
      <c r="L74" s="27">
        <f>IF(E74="Long",(G74-F74)*H74,(F74-G74)*H74)</f>
      </c>
      <c r="M74" s="27">
        <f>L74-J74-K74</f>
      </c>
      <c r="N74" s="28">
        <f>IFERROR(M74/(F74*H74),0)</f>
      </c>
    </row>
    <row r="75" ht="22" customHeight="1" spans="1:16" x14ac:dyDescent="0.25">
      <c r="F75" s="13"/>
      <c r="G75" s="13"/>
      <c r="H75" s="26"/>
      <c r="J75" s="13"/>
      <c r="K75" s="13"/>
      <c r="L75" s="27">
        <f>IF(E75="Long",(G75-F75)*H75,(F75-G75)*H75)</f>
      </c>
      <c r="M75" s="27">
        <f>L75-J75-K75</f>
      </c>
      <c r="N75" s="28">
        <f>IFERROR(M75/(F75*H75),0)</f>
      </c>
    </row>
    <row r="76" ht="22" customHeight="1" spans="1:16" x14ac:dyDescent="0.25">
      <c r="F76" s="13"/>
      <c r="G76" s="13"/>
      <c r="H76" s="26"/>
      <c r="J76" s="13"/>
      <c r="K76" s="13"/>
      <c r="L76" s="27">
        <f>IF(E76="Long",(G76-F76)*H76,(F76-G76)*H76)</f>
      </c>
      <c r="M76" s="27">
        <f>L76-J76-K76</f>
      </c>
      <c r="N76" s="28">
        <f>IFERROR(M76/(F76*H76),0)</f>
      </c>
    </row>
    <row r="77" ht="22" customHeight="1" spans="1:16" x14ac:dyDescent="0.25">
      <c r="F77" s="13"/>
      <c r="G77" s="13"/>
      <c r="H77" s="26"/>
      <c r="J77" s="13"/>
      <c r="K77" s="13"/>
      <c r="L77" s="27">
        <f>IF(E77="Long",(G77-F77)*H77,(F77-G77)*H77)</f>
      </c>
      <c r="M77" s="27">
        <f>L77-J77-K77</f>
      </c>
      <c r="N77" s="28">
        <f>IFERROR(M77/(F77*H77),0)</f>
      </c>
    </row>
    <row r="78" ht="22" customHeight="1" spans="1:16" x14ac:dyDescent="0.25">
      <c r="F78" s="13"/>
      <c r="G78" s="13"/>
      <c r="H78" s="26"/>
      <c r="J78" s="13"/>
      <c r="K78" s="13"/>
      <c r="L78" s="27">
        <f>IF(E78="Long",(G78-F78)*H78,(F78-G78)*H78)</f>
      </c>
      <c r="M78" s="27">
        <f>L78-J78-K78</f>
      </c>
      <c r="N78" s="28">
        <f>IFERROR(M78/(F78*H78),0)</f>
      </c>
    </row>
    <row r="79" ht="22" customHeight="1" spans="1:16" x14ac:dyDescent="0.25">
      <c r="F79" s="13"/>
      <c r="G79" s="13"/>
      <c r="H79" s="26"/>
      <c r="J79" s="13"/>
      <c r="K79" s="13"/>
      <c r="L79" s="27">
        <f>IF(E79="Long",(G79-F79)*H79,(F79-G79)*H79)</f>
      </c>
      <c r="M79" s="27">
        <f>L79-J79-K79</f>
      </c>
      <c r="N79" s="28">
        <f>IFERROR(M79/(F79*H79),0)</f>
      </c>
    </row>
    <row r="80" ht="22" customHeight="1" spans="1:16" x14ac:dyDescent="0.25">
      <c r="F80" s="13"/>
      <c r="G80" s="13"/>
      <c r="H80" s="26"/>
      <c r="J80" s="13"/>
      <c r="K80" s="13"/>
      <c r="L80" s="27">
        <f>IF(E80="Long",(G80-F80)*H80,(F80-G80)*H80)</f>
      </c>
      <c r="M80" s="27">
        <f>L80-J80-K80</f>
      </c>
      <c r="N80" s="28">
        <f>IFERROR(M80/(F80*H80),0)</f>
      </c>
    </row>
    <row r="81" ht="22" customHeight="1" spans="1:16" x14ac:dyDescent="0.25">
      <c r="F81" s="13"/>
      <c r="G81" s="13"/>
      <c r="H81" s="26"/>
      <c r="J81" s="13"/>
      <c r="K81" s="13"/>
      <c r="L81" s="27">
        <f>IF(E81="Long",(G81-F81)*H81,(F81-G81)*H81)</f>
      </c>
      <c r="M81" s="27">
        <f>L81-J81-K81</f>
      </c>
      <c r="N81" s="28">
        <f>IFERROR(M81/(F81*H81),0)</f>
      </c>
    </row>
    <row r="82" ht="22" customHeight="1" spans="1:16" x14ac:dyDescent="0.25">
      <c r="F82" s="13"/>
      <c r="G82" s="13"/>
      <c r="H82" s="26"/>
      <c r="J82" s="13"/>
      <c r="K82" s="13"/>
      <c r="L82" s="27">
        <f>IF(E82="Long",(G82-F82)*H82,(F82-G82)*H82)</f>
      </c>
      <c r="M82" s="27">
        <f>L82-J82-K82</f>
      </c>
      <c r="N82" s="28">
        <f>IFERROR(M82/(F82*H82),0)</f>
      </c>
    </row>
    <row r="83" ht="22" customHeight="1" spans="1:16" x14ac:dyDescent="0.25">
      <c r="F83" s="13"/>
      <c r="G83" s="13"/>
      <c r="H83" s="26"/>
      <c r="J83" s="13"/>
      <c r="K83" s="13"/>
      <c r="L83" s="27">
        <f>IF(E83="Long",(G83-F83)*H83,(F83-G83)*H83)</f>
      </c>
      <c r="M83" s="27">
        <f>L83-J83-K83</f>
      </c>
      <c r="N83" s="28">
        <f>IFERROR(M83/(F83*H83),0)</f>
      </c>
    </row>
    <row r="84" ht="22" customHeight="1" spans="1:16" x14ac:dyDescent="0.25">
      <c r="F84" s="13"/>
      <c r="G84" s="13"/>
      <c r="H84" s="26"/>
      <c r="J84" s="13"/>
      <c r="K84" s="13"/>
      <c r="L84" s="27">
        <f>IF(E84="Long",(G84-F84)*H84,(F84-G84)*H84)</f>
      </c>
      <c r="M84" s="27">
        <f>L84-J84-K84</f>
      </c>
      <c r="N84" s="28">
        <f>IFERROR(M84/(F84*H84),0)</f>
      </c>
    </row>
    <row r="85" ht="22" customHeight="1" spans="1:16" x14ac:dyDescent="0.25">
      <c r="F85" s="13"/>
      <c r="G85" s="13"/>
      <c r="H85" s="26"/>
      <c r="J85" s="13"/>
      <c r="K85" s="13"/>
      <c r="L85" s="27">
        <f>IF(E85="Long",(G85-F85)*H85,(F85-G85)*H85)</f>
      </c>
      <c r="M85" s="27">
        <f>L85-J85-K85</f>
      </c>
      <c r="N85" s="28">
        <f>IFERROR(M85/(F85*H85),0)</f>
      </c>
    </row>
    <row r="86" ht="22" customHeight="1" spans="1:16" x14ac:dyDescent="0.25">
      <c r="F86" s="13"/>
      <c r="G86" s="13"/>
      <c r="H86" s="26"/>
      <c r="J86" s="13"/>
      <c r="K86" s="13"/>
      <c r="L86" s="27">
        <f>IF(E86="Long",(G86-F86)*H86,(F86-G86)*H86)</f>
      </c>
      <c r="M86" s="27">
        <f>L86-J86-K86</f>
      </c>
      <c r="N86" s="28">
        <f>IFERROR(M86/(F86*H86),0)</f>
      </c>
    </row>
    <row r="87" ht="22" customHeight="1" spans="1:16" x14ac:dyDescent="0.25">
      <c r="F87" s="13"/>
      <c r="G87" s="13"/>
      <c r="H87" s="26"/>
      <c r="J87" s="13"/>
      <c r="K87" s="13"/>
      <c r="L87" s="27">
        <f>IF(E87="Long",(G87-F87)*H87,(F87-G87)*H87)</f>
      </c>
      <c r="M87" s="27">
        <f>L87-J87-K87</f>
      </c>
      <c r="N87" s="28">
        <f>IFERROR(M87/(F87*H87),0)</f>
      </c>
    </row>
    <row r="88" ht="22" customHeight="1" spans="1:16" x14ac:dyDescent="0.25">
      <c r="F88" s="13"/>
      <c r="G88" s="13"/>
      <c r="H88" s="26"/>
      <c r="J88" s="13"/>
      <c r="K88" s="13"/>
      <c r="L88" s="27">
        <f>IF(E88="Long",(G88-F88)*H88,(F88-G88)*H88)</f>
      </c>
      <c r="M88" s="27">
        <f>L88-J88-K88</f>
      </c>
      <c r="N88" s="28">
        <f>IFERROR(M88/(F88*H88),0)</f>
      </c>
    </row>
    <row r="89" ht="22" customHeight="1" spans="1:16" x14ac:dyDescent="0.25">
      <c r="F89" s="13"/>
      <c r="G89" s="13"/>
      <c r="H89" s="26"/>
      <c r="J89" s="13"/>
      <c r="K89" s="13"/>
      <c r="L89" s="27">
        <f>IF(E89="Long",(G89-F89)*H89,(F89-G89)*H89)</f>
      </c>
      <c r="M89" s="27">
        <f>L89-J89-K89</f>
      </c>
      <c r="N89" s="28">
        <f>IFERROR(M89/(F89*H89),0)</f>
      </c>
    </row>
    <row r="90" ht="22" customHeight="1" spans="1:16" x14ac:dyDescent="0.25">
      <c r="F90" s="13"/>
      <c r="G90" s="13"/>
      <c r="H90" s="26"/>
      <c r="J90" s="13"/>
      <c r="K90" s="13"/>
      <c r="L90" s="27">
        <f>IF(E90="Long",(G90-F90)*H90,(F90-G90)*H90)</f>
      </c>
      <c r="M90" s="27">
        <f>L90-J90-K90</f>
      </c>
      <c r="N90" s="28">
        <f>IFERROR(M90/(F90*H90),0)</f>
      </c>
    </row>
    <row r="91" ht="22" customHeight="1" spans="1:16" x14ac:dyDescent="0.25">
      <c r="F91" s="13"/>
      <c r="G91" s="13"/>
      <c r="H91" s="26"/>
      <c r="J91" s="13"/>
      <c r="K91" s="13"/>
      <c r="L91" s="27">
        <f>IF(E91="Long",(G91-F91)*H91,(F91-G91)*H91)</f>
      </c>
      <c r="M91" s="27">
        <f>L91-J91-K91</f>
      </c>
      <c r="N91" s="28">
        <f>IFERROR(M91/(F91*H91),0)</f>
      </c>
    </row>
    <row r="92" ht="22" customHeight="1" spans="1:16" x14ac:dyDescent="0.25">
      <c r="F92" s="13"/>
      <c r="G92" s="13"/>
      <c r="H92" s="26"/>
      <c r="J92" s="13"/>
      <c r="K92" s="13"/>
      <c r="L92" s="27">
        <f>IF(E92="Long",(G92-F92)*H92,(F92-G92)*H92)</f>
      </c>
      <c r="M92" s="27">
        <f>L92-J92-K92</f>
      </c>
      <c r="N92" s="28">
        <f>IFERROR(M92/(F92*H92),0)</f>
      </c>
    </row>
    <row r="93" ht="22" customHeight="1" spans="1:16" x14ac:dyDescent="0.25">
      <c r="F93" s="13"/>
      <c r="G93" s="13"/>
      <c r="H93" s="26"/>
      <c r="J93" s="13"/>
      <c r="K93" s="13"/>
      <c r="L93" s="27">
        <f>IF(E93="Long",(G93-F93)*H93,(F93-G93)*H93)</f>
      </c>
      <c r="M93" s="27">
        <f>L93-J93-K93</f>
      </c>
      <c r="N93" s="28">
        <f>IFERROR(M93/(F93*H93),0)</f>
      </c>
    </row>
    <row r="94" ht="22" customHeight="1" spans="1:16" x14ac:dyDescent="0.25">
      <c r="F94" s="13"/>
      <c r="G94" s="13"/>
      <c r="H94" s="26"/>
      <c r="J94" s="13"/>
      <c r="K94" s="13"/>
      <c r="L94" s="27">
        <f>IF(E94="Long",(G94-F94)*H94,(F94-G94)*H94)</f>
      </c>
      <c r="M94" s="27">
        <f>L94-J94-K94</f>
      </c>
      <c r="N94" s="28">
        <f>IFERROR(M94/(F94*H94),0)</f>
      </c>
    </row>
    <row r="95" ht="22" customHeight="1" spans="1:16" x14ac:dyDescent="0.25">
      <c r="F95" s="13"/>
      <c r="G95" s="13"/>
      <c r="H95" s="26"/>
      <c r="J95" s="13"/>
      <c r="K95" s="13"/>
      <c r="L95" s="27">
        <f>IF(E95="Long",(G95-F95)*H95,(F95-G95)*H95)</f>
      </c>
      <c r="M95" s="27">
        <f>L95-J95-K95</f>
      </c>
      <c r="N95" s="28">
        <f>IFERROR(M95/(F95*H95),0)</f>
      </c>
    </row>
    <row r="96" ht="22" customHeight="1" spans="1:16" x14ac:dyDescent="0.25">
      <c r="F96" s="13"/>
      <c r="G96" s="13"/>
      <c r="H96" s="26"/>
      <c r="J96" s="13"/>
      <c r="K96" s="13"/>
      <c r="L96" s="27">
        <f>IF(E96="Long",(G96-F96)*H96,(F96-G96)*H96)</f>
      </c>
      <c r="M96" s="27">
        <f>L96-J96-K96</f>
      </c>
      <c r="N96" s="28">
        <f>IFERROR(M96/(F96*H96),0)</f>
      </c>
    </row>
    <row r="97" ht="22" customHeight="1" spans="1:16" x14ac:dyDescent="0.25">
      <c r="F97" s="13"/>
      <c r="G97" s="13"/>
      <c r="H97" s="26"/>
      <c r="J97" s="13"/>
      <c r="K97" s="13"/>
      <c r="L97" s="27">
        <f>IF(E97="Long",(G97-F97)*H97,(F97-G97)*H97)</f>
      </c>
      <c r="M97" s="27">
        <f>L97-J97-K97</f>
      </c>
      <c r="N97" s="28">
        <f>IFERROR(M97/(F97*H97),0)</f>
      </c>
    </row>
    <row r="98" ht="22" customHeight="1" spans="1:16" x14ac:dyDescent="0.25">
      <c r="F98" s="13"/>
      <c r="G98" s="13"/>
      <c r="H98" s="26"/>
      <c r="J98" s="13"/>
      <c r="K98" s="13"/>
      <c r="L98" s="27">
        <f>IF(E98="Long",(G98-F98)*H98,(F98-G98)*H98)</f>
      </c>
      <c r="M98" s="27">
        <f>L98-J98-K98</f>
      </c>
      <c r="N98" s="28">
        <f>IFERROR(M98/(F98*H98),0)</f>
      </c>
    </row>
    <row r="99" ht="22" customHeight="1" spans="1:16" x14ac:dyDescent="0.25">
      <c r="F99" s="13"/>
      <c r="G99" s="13"/>
      <c r="H99" s="26"/>
      <c r="J99" s="13"/>
      <c r="K99" s="13"/>
      <c r="L99" s="27">
        <f>IF(E99="Long",(G99-F99)*H99,(F99-G99)*H99)</f>
      </c>
      <c r="M99" s="27">
        <f>L99-J99-K99</f>
      </c>
      <c r="N99" s="28">
        <f>IFERROR(M99/(F99*H99),0)</f>
      </c>
    </row>
    <row r="100" ht="22" customHeight="1" spans="1:16" x14ac:dyDescent="0.25">
      <c r="F100" s="13"/>
      <c r="G100" s="13"/>
      <c r="H100" s="26"/>
      <c r="J100" s="13"/>
      <c r="K100" s="13"/>
      <c r="L100" s="27">
        <f>IF(E100="Long",(G100-F100)*H100,(F100-G100)*H100)</f>
      </c>
      <c r="M100" s="27">
        <f>L100-J100-K100</f>
      </c>
      <c r="N100" s="28">
        <f>IFERROR(M100/(F100*H100),0)</f>
      </c>
    </row>
    <row r="101" ht="22" customHeight="1" spans="1:16" x14ac:dyDescent="0.25">
      <c r="F101" s="13"/>
      <c r="G101" s="13"/>
      <c r="H101" s="26"/>
      <c r="J101" s="13"/>
      <c r="K101" s="13"/>
      <c r="L101" s="27">
        <f>IF(E101="Long",(G101-F101)*H101,(F101-G101)*H101)</f>
      </c>
      <c r="M101" s="27">
        <f>L101-J101-K101</f>
      </c>
      <c r="N101" s="28">
        <f>IFERROR(M101/(F101*H101),0)</f>
      </c>
    </row>
    <row r="102" ht="22" customHeight="1" spans="1:16" x14ac:dyDescent="0.25">
      <c r="F102" s="13"/>
      <c r="G102" s="13"/>
      <c r="H102" s="26"/>
      <c r="J102" s="13"/>
      <c r="K102" s="13"/>
      <c r="L102" s="27">
        <f>IF(E102="Long",(G102-F102)*H102,(F102-G102)*H102)</f>
      </c>
      <c r="M102" s="27">
        <f>L102-J102-K102</f>
      </c>
      <c r="N102" s="28">
        <f>IFERROR(M102/(F102*H102),0)</f>
      </c>
    </row>
    <row r="105" ht="22" customHeight="1" spans="1:12" x14ac:dyDescent="0.25">
      <c r="A105" s="29" t="s">
        <v>65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</sheetData>
  <mergeCells count="1">
    <mergeCell ref="A105:L105"/>
  </mergeCells>
  <dataValidations count="12">
    <dataValidation type="list" allowBlank="1" sqref="B10:B102">
      <formula1>"BTC/USDT,ETH/USDT,SOL/USDT,XRP/USDT,BNB/USDT,Other"</formula1>
    </dataValidation>
    <dataValidation type="list" allowBlank="1" sqref="B3:B102">
      <formula1>"BTC/USDT,ETH/USDT,SOL/USDT,XRP/USDT,BNB/USDT,Other"</formula1>
    </dataValidation>
    <dataValidation type="list" allowBlank="1" sqref="C10:C102">
      <formula1>"Binance,Coinbase,Kraken,Bybit,OKX,KuCoin,Other"</formula1>
    </dataValidation>
    <dataValidation type="list" allowBlank="1" sqref="C3:C102">
      <formula1>"Binance,Coinbase,Kraken,Bybit,OKX,KuCoin,Other"</formula1>
    </dataValidation>
    <dataValidation type="list" allowBlank="1" sqref="D10:D102">
      <formula1>"Spot,Futures,Perp"</formula1>
    </dataValidation>
    <dataValidation type="list" allowBlank="1" sqref="D3:D102">
      <formula1>"Spot,Futures,Perp"</formula1>
    </dataValidation>
    <dataValidation type="list" allowBlank="1" sqref="E10:E102">
      <formula1>"Long,Short"</formula1>
    </dataValidation>
    <dataValidation type="list" allowBlank="1" sqref="E3:E102">
      <formula1>"Long,Short"</formula1>
    </dataValidation>
    <dataValidation type="list" allowBlank="1" sqref="I10:I102">
      <formula1>"1x,2x,3x,5x,10x,20x,50x,100x"</formula1>
    </dataValidation>
    <dataValidation type="list" allowBlank="1" sqref="I3:I102">
      <formula1>"1x,2x,3x,5x,10x,20x,50x,100x"</formula1>
    </dataValidation>
    <dataValidation type="list" allowBlank="1" sqref="O10:O102">
      <formula1>"Trend,Breakout,Range,DCA,Scalp,Swing,News,Other"</formula1>
    </dataValidation>
    <dataValidation type="list" allowBlank="1" sqref="O3:O102">
      <formula1>"Trend,Breakout,Range,DCA,Scalp,Swing,News,Other"</formula1>
    </dataValidation>
  </dataValidations>
  <hyperlinks>
    <hyperlink ref="H1" r:id="rId1"/>
    <hyperlink ref="A1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2"/>
      <c r="B1" s="22"/>
      <c r="C1" s="23" t="s">
        <v>66</v>
      </c>
      <c r="D1" s="22"/>
      <c r="E1" s="22"/>
      <c r="F1" s="22"/>
      <c r="G1" s="22"/>
      <c r="H1" s="24" t="s">
        <v>52</v>
      </c>
    </row>
    <row r="2" spans="1:2" x14ac:dyDescent="0.25">
      <c r="A2" s="30" t="s">
        <v>67</v>
      </c>
      <c r="B2" s="30" t="s">
        <v>55</v>
      </c>
    </row>
    <row r="3" spans="1:2" x14ac:dyDescent="0.25">
      <c r="A3" t="s">
        <v>14</v>
      </c>
      <c r="B3" t="s">
        <v>68</v>
      </c>
    </row>
    <row r="4" spans="1:2" x14ac:dyDescent="0.25">
      <c r="A4" t="s">
        <v>16</v>
      </c>
      <c r="B4" t="s">
        <v>69</v>
      </c>
    </row>
    <row r="5" spans="1:1" x14ac:dyDescent="0.25">
      <c r="A5" t="s">
        <v>18</v>
      </c>
    </row>
    <row r="6" spans="1:1" x14ac:dyDescent="0.25">
      <c r="A6" t="s">
        <v>20</v>
      </c>
    </row>
    <row r="7" spans="1:1" x14ac:dyDescent="0.25">
      <c r="A7" t="s">
        <v>22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s="31" t="s">
        <v>83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Crypto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